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ytaylor/MN Teardrop Dropbox/Lily Taylor/Mac (2)/Desktop/"/>
    </mc:Choice>
  </mc:AlternateContent>
  <xr:revisionPtr revIDLastSave="0" documentId="8_{68FB0B8A-F861-2B49-BA49-6D01C08FF197}" xr6:coauthVersionLast="47" xr6:coauthVersionMax="47" xr10:uidLastSave="{00000000-0000-0000-0000-000000000000}"/>
  <bookViews>
    <workbookView xWindow="12520" yWindow="500" windowWidth="20500" windowHeight="19680" tabRatio="500" xr2:uid="{00000000-000D-0000-FFFF-FFFF00000000}"/>
  </bookViews>
  <sheets>
    <sheet name="Pricing Worksheet" sheetId="1" r:id="rId1"/>
    <sheet name="Weight Calc" sheetId="17" state="hidden" r:id="rId2"/>
    <sheet name="How to Use" sheetId="18" r:id="rId3"/>
  </sheets>
  <definedNames>
    <definedName name="_xlnm._FilterDatabase" localSheetId="0" hidden="1">'Pricing Worksheet'!$B$1:$K$6</definedName>
    <definedName name="_xlnm.Print_Area" localSheetId="0">'Pricing Worksheet'!$A$1:$K$75</definedName>
    <definedName name="_xlnm.Print_Area" localSheetId="1">'Weight Calc'!$A$1:$F$54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D27" i="17"/>
  <c r="D33" i="17"/>
  <c r="D32" i="17"/>
  <c r="D31" i="17"/>
  <c r="E32" i="17"/>
  <c r="K54" i="1" l="1"/>
  <c r="K61" i="1"/>
  <c r="E33" i="17" l="1"/>
  <c r="F31" i="17"/>
  <c r="K62" i="1" l="1"/>
  <c r="K60" i="1"/>
  <c r="K51" i="1"/>
  <c r="K50" i="1"/>
  <c r="K33" i="1"/>
  <c r="K32" i="1"/>
  <c r="K23" i="1"/>
  <c r="D21" i="17" l="1"/>
  <c r="D26" i="17"/>
  <c r="D29" i="17"/>
  <c r="D30" i="17"/>
  <c r="F17" i="17"/>
  <c r="D28" i="17"/>
  <c r="D25" i="17"/>
  <c r="D23" i="17"/>
  <c r="D20" i="17"/>
  <c r="D19" i="17"/>
  <c r="D17" i="17"/>
  <c r="D16" i="17"/>
  <c r="D15" i="17"/>
  <c r="D14" i="17"/>
  <c r="D13" i="17"/>
  <c r="D22" i="17"/>
  <c r="D4" i="17"/>
  <c r="D5" i="17"/>
  <c r="D6" i="17"/>
  <c r="D7" i="17"/>
  <c r="D8" i="17"/>
  <c r="D9" i="17"/>
  <c r="D10" i="17"/>
  <c r="D11" i="17"/>
  <c r="D12" i="17"/>
  <c r="D24" i="17"/>
  <c r="D3" i="17"/>
  <c r="E34" i="17"/>
  <c r="E36" i="17" s="1"/>
  <c r="K75" i="1" s="1"/>
  <c r="K46" i="1"/>
  <c r="K45" i="1"/>
  <c r="K31" i="1"/>
  <c r="K59" i="1"/>
  <c r="K58" i="1"/>
  <c r="K57" i="1"/>
  <c r="K55" i="1"/>
  <c r="K53" i="1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9" i="17"/>
  <c r="F20" i="17"/>
  <c r="F21" i="17"/>
  <c r="F22" i="17"/>
  <c r="F23" i="17"/>
  <c r="F24" i="17"/>
  <c r="F25" i="17"/>
  <c r="F26" i="17"/>
  <c r="F27" i="17"/>
  <c r="F29" i="17"/>
  <c r="F30" i="17"/>
  <c r="F3" i="17"/>
  <c r="K30" i="1"/>
  <c r="K52" i="1"/>
  <c r="K29" i="1"/>
  <c r="K28" i="1"/>
  <c r="K41" i="1"/>
  <c r="K21" i="1"/>
  <c r="C51" i="17"/>
  <c r="K43" i="1"/>
  <c r="K39" i="1"/>
  <c r="K63" i="1"/>
  <c r="K49" i="1"/>
  <c r="K48" i="1"/>
  <c r="K47" i="1"/>
  <c r="K42" i="1"/>
  <c r="K40" i="1"/>
  <c r="K38" i="1"/>
  <c r="K36" i="1"/>
  <c r="K35" i="1"/>
  <c r="K27" i="1"/>
  <c r="K26" i="1"/>
  <c r="K25" i="1"/>
  <c r="K22" i="1"/>
  <c r="K20" i="1"/>
  <c r="K19" i="1"/>
  <c r="K18" i="1"/>
  <c r="K17" i="1"/>
  <c r="K16" i="1"/>
  <c r="K15" i="1"/>
  <c r="K14" i="1"/>
  <c r="K13" i="1"/>
  <c r="K12" i="1"/>
  <c r="K65" i="1" l="1"/>
  <c r="K66" i="1" s="1"/>
  <c r="K67" i="1" s="1"/>
  <c r="D34" i="17"/>
  <c r="D36" i="17" s="1"/>
  <c r="K72" i="1" l="1"/>
  <c r="K74" i="1" s="1"/>
  <c r="K68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Larcoran</author>
  </authors>
  <commentList>
    <comment ref="F2" authorId="0" shapeId="0" xr:uid="{00000000-0006-0000-0100-000001000000}">
      <text>
        <r>
          <rPr>
            <b/>
            <sz val="10"/>
            <color indexed="8"/>
            <rFont val="Tahoma"/>
            <family val="2"/>
          </rPr>
          <t>Steve Larcoran: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This % could be used buy owner to approximate what their loaded trailer tongue weight by applying this to gear/food based on where it will be stored, e.g., adding 20lbs of food to the cooler would reduce tongue wt by 37% of that value.or 15lb
</t>
        </r>
        <r>
          <rPr>
            <sz val="10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<sst xmlns="http://schemas.openxmlformats.org/spreadsheetml/2006/main" count="299" uniqueCount="244">
  <si>
    <t>1/3rd Deposit</t>
  </si>
  <si>
    <t>Black tongue box for exterior storage</t>
  </si>
  <si>
    <t>Subtotal</t>
  </si>
  <si>
    <t>Final Payment</t>
  </si>
  <si>
    <t>Two burner drop-in cooktop w/ glass cover</t>
  </si>
  <si>
    <t>Email:</t>
  </si>
  <si>
    <t>City:</t>
  </si>
  <si>
    <t>Electric brakes</t>
  </si>
  <si>
    <t>Galley Options</t>
  </si>
  <si>
    <t>Base Package Price</t>
  </si>
  <si>
    <t>Climate Control Options</t>
  </si>
  <si>
    <t>B1</t>
  </si>
  <si>
    <t>G1</t>
  </si>
  <si>
    <t>G2</t>
  </si>
  <si>
    <t>G3</t>
  </si>
  <si>
    <t>G6</t>
  </si>
  <si>
    <t>G7</t>
  </si>
  <si>
    <t>G8</t>
  </si>
  <si>
    <t>G9</t>
  </si>
  <si>
    <t>G10</t>
  </si>
  <si>
    <t>C1</t>
  </si>
  <si>
    <t>C2</t>
  </si>
  <si>
    <t>T1</t>
  </si>
  <si>
    <t>T3</t>
  </si>
  <si>
    <t>T6</t>
  </si>
  <si>
    <t>T8</t>
  </si>
  <si>
    <t>Interior Options</t>
  </si>
  <si>
    <t>I1</t>
  </si>
  <si>
    <t>I2</t>
  </si>
  <si>
    <t>I4</t>
  </si>
  <si>
    <t>Notes:</t>
  </si>
  <si>
    <t>Total Price</t>
  </si>
  <si>
    <t>Gray water tank (9 gal.)</t>
  </si>
  <si>
    <t>Fresh water tank, pump &amp; filter with sink, faucet &amp; sprayer</t>
  </si>
  <si>
    <t>Bendy galley light (directable light for night cooking)</t>
  </si>
  <si>
    <t>3M invisible rock guard (on trailer nose and fenders)</t>
  </si>
  <si>
    <t>T10</t>
  </si>
  <si>
    <t>T11</t>
  </si>
  <si>
    <t>Vistabule Pricing Worksheet</t>
  </si>
  <si>
    <t>G13</t>
  </si>
  <si>
    <t>G14</t>
  </si>
  <si>
    <t>Order Date:</t>
  </si>
  <si>
    <t>Furnace (Requires propane system)</t>
  </si>
  <si>
    <t>Interchangable accessories</t>
  </si>
  <si>
    <t>Tongue mounted 2-bike rack</t>
  </si>
  <si>
    <t>Last Name:</t>
  </si>
  <si>
    <t>First Name(s):</t>
  </si>
  <si>
    <t>Street Address:</t>
  </si>
  <si>
    <t>Rooftop mounted solar system (130 Watt)</t>
  </si>
  <si>
    <t>I3</t>
  </si>
  <si>
    <t>Overhead sofa table light (directional)</t>
  </si>
  <si>
    <t>2nd Payment</t>
  </si>
  <si>
    <t>Propane system required for cooktop and furnace</t>
  </si>
  <si>
    <t>=====&gt;</t>
  </si>
  <si>
    <t>Requires propane system</t>
  </si>
  <si>
    <t>5000 BTU air conditioner (120V - must be plugged into city power)</t>
  </si>
  <si>
    <t>Both sides of cabin</t>
  </si>
  <si>
    <t>Stargazer pkg (cabin front reading light, dual USB outlet, device shelf)</t>
  </si>
  <si>
    <t>Mood lighting (selectable color LED lights in headboard openings)</t>
  </si>
  <si>
    <t>Portable freezer/refrigerator - installed  (12/24V DC, 120V AC)</t>
  </si>
  <si>
    <t>T2</t>
  </si>
  <si>
    <t>Aluminum frame</t>
  </si>
  <si>
    <t>End</t>
  </si>
  <si>
    <t>Hatch bat wings &amp; door window shades (specify color)</t>
  </si>
  <si>
    <t>State:</t>
  </si>
  <si>
    <t>T15</t>
  </si>
  <si>
    <t>Lithium battery pkg (100 Ah LiFePO4 + smart monitor &amp; charger)</t>
  </si>
  <si>
    <t>Front storage compartment with lift off lid</t>
  </si>
  <si>
    <t xml:space="preserve">Option Weight Calculation </t>
  </si>
  <si>
    <t>Description</t>
  </si>
  <si>
    <t>Code</t>
  </si>
  <si>
    <t>Spec Weight</t>
  </si>
  <si>
    <t>Front Storage Bin</t>
  </si>
  <si>
    <t>SUBTOTAL</t>
  </si>
  <si>
    <t>BASE WEIGHT</t>
  </si>
  <si>
    <t>TOTAL</t>
  </si>
  <si>
    <t>Leveling Blocks</t>
  </si>
  <si>
    <t>Wheel Chock Pair</t>
  </si>
  <si>
    <t>Battery Volt Meter</t>
  </si>
  <si>
    <t>City water pressure reg</t>
  </si>
  <si>
    <t>water valve</t>
  </si>
  <si>
    <t>lug nut/breaker bar</t>
  </si>
  <si>
    <t>electric axle</t>
  </si>
  <si>
    <t>std axle</t>
  </si>
  <si>
    <t>steel frame</t>
  </si>
  <si>
    <t>alum frame</t>
  </si>
  <si>
    <t>weight savings from alum frame and Lithium battery</t>
  </si>
  <si>
    <t xml:space="preserve">Fits pullout cooler cabinet </t>
  </si>
  <si>
    <t>Gear Weight Est.</t>
  </si>
  <si>
    <t>Option Weight</t>
  </si>
  <si>
    <t>lbs</t>
  </si>
  <si>
    <t>Starter Kit Items</t>
  </si>
  <si>
    <t>T4</t>
  </si>
  <si>
    <t>Custom side awning</t>
  </si>
  <si>
    <t>G4</t>
  </si>
  <si>
    <t>Hatch Bag with mirror set</t>
  </si>
  <si>
    <t>3 Drawer cabinet (underneath stove) with ROC drawers</t>
  </si>
  <si>
    <t>3 drawer cabinet (right of center) with Pullout cooler tray</t>
  </si>
  <si>
    <t>Phone Number:</t>
  </si>
  <si>
    <t>Zipcode:</t>
  </si>
  <si>
    <t xml:space="preserve">Pullout cooler cabinet  (center) + 3 drawer with breadboard (right) </t>
  </si>
  <si>
    <t>Hatch bag set with mirror (color is gray)</t>
  </si>
  <si>
    <t>We reserve the right to change specifications and prices at any time due to product design or cost changes.</t>
  </si>
  <si>
    <t>Total Weight</t>
  </si>
  <si>
    <t>Base Dry Weight</t>
  </si>
  <si>
    <t>Tongue Wt Est.</t>
  </si>
  <si>
    <t>Undecided</t>
  </si>
  <si>
    <t>Blue</t>
  </si>
  <si>
    <t>Gray</t>
  </si>
  <si>
    <t>Black</t>
  </si>
  <si>
    <t>Red</t>
  </si>
  <si>
    <t>Patina Green</t>
  </si>
  <si>
    <t>Yellow</t>
  </si>
  <si>
    <t>White</t>
  </si>
  <si>
    <t>Select color from dropdown =&gt;</t>
  </si>
  <si>
    <t>Custom countertop laminate choice</t>
  </si>
  <si>
    <t>Retro Diner</t>
  </si>
  <si>
    <t>Retro Mint</t>
  </si>
  <si>
    <t>Retro Surf</t>
  </si>
  <si>
    <t>T5</t>
  </si>
  <si>
    <t>Ark ratchet jack upgrade</t>
  </si>
  <si>
    <t>755 North Prior Ave., Suite 111</t>
  </si>
  <si>
    <t>Saint Paul, MN 55104</t>
  </si>
  <si>
    <t xml:space="preserve">You can make checks payable to: Vistabule </t>
  </si>
  <si>
    <t>Please send payments to: Vistabule Teardrop Trailers</t>
  </si>
  <si>
    <t>Aluminum frame (100 lbs lighter than standard steel frame)</t>
  </si>
  <si>
    <t xml:space="preserve">6 drawer cabinet combo (3 center + 3 right with breadboard)                        </t>
  </si>
  <si>
    <t>T16</t>
  </si>
  <si>
    <t>I5</t>
  </si>
  <si>
    <t>T7</t>
  </si>
  <si>
    <t xml:space="preserve">Zamp portable solar </t>
  </si>
  <si>
    <t>Cabinets only available in  combinations not separately</t>
  </si>
  <si>
    <t>T17</t>
  </si>
  <si>
    <t>Blackout honeycomb shade (replaces standard light filtering shade)</t>
  </si>
  <si>
    <t>Linen</t>
  </si>
  <si>
    <t>Bellini Blue</t>
  </si>
  <si>
    <t>Hollyberry</t>
  </si>
  <si>
    <t>Maroochy Brush</t>
  </si>
  <si>
    <t>Island</t>
  </si>
  <si>
    <t>Natural Tigris</t>
  </si>
  <si>
    <t>Woolami Brush</t>
  </si>
  <si>
    <t>Marmalade</t>
  </si>
  <si>
    <t>I6</t>
  </si>
  <si>
    <t>A1</t>
  </si>
  <si>
    <t>A2</t>
  </si>
  <si>
    <t>A3</t>
  </si>
  <si>
    <t>A5</t>
  </si>
  <si>
    <t>A6</t>
  </si>
  <si>
    <t>A7</t>
  </si>
  <si>
    <t>Li-ion battery upgrade  (100 Ah LiFePO4)</t>
  </si>
  <si>
    <t>Additional items (see items listed in Notes below)</t>
  </si>
  <si>
    <t>Froli sleep system (surface mounted springs installed under mattress)</t>
  </si>
  <si>
    <t>Retro Rock &amp; Roll</t>
  </si>
  <si>
    <t>Starter Kit: wheel chocks, leveling blocks, lug nut breaker bar &amp; 3/4" deep socket</t>
  </si>
  <si>
    <t xml:space="preserve">Enter gear+water+propane weight estimate </t>
  </si>
  <si>
    <t>Based on options selected above</t>
  </si>
  <si>
    <t>Fresh water system accessories</t>
  </si>
  <si>
    <t>City water pressure regulator - reduces pressure to 40-50 psi</t>
  </si>
  <si>
    <t>In-line garden hose water filter - filters most all the bad stuff out</t>
  </si>
  <si>
    <t>Water tank filler with shutoff valve - easy fill with minimal spill</t>
  </si>
  <si>
    <t>Production:</t>
  </si>
  <si>
    <t>Orange</t>
  </si>
  <si>
    <t>Stargazer pkg (cabin USB reading lights, 12V outlets and device shelf)</t>
  </si>
  <si>
    <t>Electric brakes (includes Autowbrake controller)</t>
  </si>
  <si>
    <t>Tongue %</t>
  </si>
  <si>
    <t>Tongue Wt</t>
  </si>
  <si>
    <t>Trailer Tally</t>
  </si>
  <si>
    <t>Estimated tongue weight with selected options (excl. gear wt.)</t>
  </si>
  <si>
    <t>Percentage of galley gear &amp; food weight that tongue weight be reduced by</t>
  </si>
  <si>
    <t>Percentage of headboard gear weight that tongue weight be reduced by</t>
  </si>
  <si>
    <t>Percentage of front storage bin gear weight that tongue weight be increased by</t>
  </si>
  <si>
    <t>Percentage of tongue box gear weight that tongue weight be increased by</t>
  </si>
  <si>
    <t>I7</t>
  </si>
  <si>
    <t>Split sofa bed - allows independent side-by-side bed/sofa configuration</t>
  </si>
  <si>
    <t>BAT WINGS</t>
  </si>
  <si>
    <t>EXTERIOR</t>
  </si>
  <si>
    <t>COUNTERTOP</t>
  </si>
  <si>
    <t>TWO-TONE</t>
  </si>
  <si>
    <t>Hartford Green</t>
  </si>
  <si>
    <t>Starter Kit (wheel chocks (pair), leveling blocks, breaker bar, 3/4" socket)</t>
  </si>
  <si>
    <t>Ark XO350R ratcheting jack upgrade (replaces non-ratcheting jack)</t>
  </si>
  <si>
    <t>Tongue mounted 2-bike rack (1-Up)</t>
  </si>
  <si>
    <t>Trailer, Battery and Power Options</t>
  </si>
  <si>
    <t>T9</t>
  </si>
  <si>
    <t>Froli</t>
  </si>
  <si>
    <t>DC-DC Charger</t>
  </si>
  <si>
    <t>Slate Gray</t>
  </si>
  <si>
    <t>DC-DC charger (optimizes tow vehicle to trailer battery charging)</t>
  </si>
  <si>
    <t>G5</t>
  </si>
  <si>
    <t>I8</t>
  </si>
  <si>
    <t>I9</t>
  </si>
  <si>
    <t>Accessibility handles (overhead handles to assist entry/exit)</t>
  </si>
  <si>
    <t>T12</t>
  </si>
  <si>
    <t>T13</t>
  </si>
  <si>
    <t>Rock lights (under-trailer multi-color lights with remote)</t>
  </si>
  <si>
    <t>A10</t>
  </si>
  <si>
    <t>A8</t>
  </si>
  <si>
    <t>A9</t>
  </si>
  <si>
    <t>CHOOSE COLOR</t>
  </si>
  <si>
    <t>Upgrade to premium exterior color</t>
  </si>
  <si>
    <t>CHOOSE DESIGN</t>
  </si>
  <si>
    <t>20 Lb. propane tank, regulator and propane hose system</t>
  </si>
  <si>
    <t>Two burner drop-in cooktop with glass cover</t>
  </si>
  <si>
    <t>Rooftop mounted solar system (2 panels = 160 Watt)</t>
  </si>
  <si>
    <t>Select design from dropdown =&gt;</t>
  </si>
  <si>
    <t>A11</t>
  </si>
  <si>
    <t>Powered cooler pre-wire - 12V DC outlet in electrical compartment</t>
  </si>
  <si>
    <t>Yakima roof rack - 165lb live/800lb static capacity (track mount Skyline towers w/ round bars)</t>
  </si>
  <si>
    <t>Custom Vistabule teardrop cover (by PahaQue Outdoors)</t>
  </si>
  <si>
    <t>Accessories and Add-ons</t>
  </si>
  <si>
    <t>Ref weights: full H2O tank +68lb; 5 gal propane +20lb</t>
  </si>
  <si>
    <t>full fresh water tank (8 gallons) adds approx 67 lbs</t>
  </si>
  <si>
    <t>full propane tank (5 gallons) adds approx 20 lbs</t>
  </si>
  <si>
    <t>Visit our website to explore base package details or click here</t>
  </si>
  <si>
    <t>Vista-bunk - 80lb capacity (removeable bars span cabin under porthole windows)</t>
  </si>
  <si>
    <t>Galley shelter skirt (gray) - compatible with Gazelle G6 Cooltop gazebo</t>
  </si>
  <si>
    <t>Proven Industries coupler lock</t>
  </si>
  <si>
    <t xml:space="preserve">12V "travel" CPAP pre-wire- 12V DC outlet in bookshelf compartment </t>
  </si>
  <si>
    <t>A12</t>
  </si>
  <si>
    <t>Dometic Cooler CFX5 35 - installed  (12/24V DC, 120V AC)</t>
  </si>
  <si>
    <t>Mattress not included</t>
  </si>
  <si>
    <t>Yakima roof rack</t>
  </si>
  <si>
    <t>Comptible options</t>
  </si>
  <si>
    <t>2nd Custom side awning (same color as selected above)</t>
  </si>
  <si>
    <t>Select color =&gt;</t>
  </si>
  <si>
    <t>Hatch bat wings, door and rear window shades</t>
  </si>
  <si>
    <t>Rock lights</t>
  </si>
  <si>
    <t>Vista-bunk</t>
  </si>
  <si>
    <t xml:space="preserve">Portable Solar Coming Soon </t>
  </si>
  <si>
    <t>TBD</t>
  </si>
  <si>
    <t xml:space="preserve">Solar Panel Extension Coming Soon </t>
  </si>
  <si>
    <t>Vistabule Pricing Worksheet — How to Use</t>
  </si>
  <si>
    <t>1. Fill in your contact info</t>
  </si>
  <si>
    <t>2. Pick your options</t>
  </si>
  <si>
    <t>Click any checkbox in column B to add an option. The price will be added to your total automatically.</t>
  </si>
  <si>
    <t>3. Choose colors where prompted</t>
  </si>
  <si>
    <t>4. Save and email back</t>
  </si>
  <si>
    <t>Save the file and email it back to us. We will confirm pricing, lock in your build slot, and send a deposit invoice.</t>
  </si>
  <si>
    <t>Questions? Call us at (612) 808 - 5974 or email davids@vistabule.com</t>
  </si>
  <si>
    <t>Top section of the Pricing Worksheet: name, address, phone and email.</t>
  </si>
  <si>
    <t xml:space="preserve">A few options (bat wings, exterior, awning, countertop) need a color or design. Pick from the dropdown in the highlighted yellow cell. </t>
  </si>
  <si>
    <t>If you check an option but forget the color, the color cell will turn red as a reminder — it goes back to normal once you pick a color.</t>
  </si>
  <si>
    <t>2026 Version 2.0 - effective 5/18/2026</t>
  </si>
  <si>
    <t>Luxe Camper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</si>
</sst>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9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"/>
      <family val="1"/>
    </font>
    <font>
      <sz val="24"/>
      <color theme="1"/>
      <name val="Times"/>
      <family val="1"/>
    </font>
    <font>
      <sz val="18"/>
      <color theme="1"/>
      <name val="Times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"/>
      <family val="1"/>
    </font>
    <font>
      <i/>
      <sz val="14"/>
      <color theme="1"/>
      <name val="Times"/>
      <family val="1"/>
    </font>
    <font>
      <b/>
      <sz val="18"/>
      <color theme="1"/>
      <name val="Times"/>
      <family val="1"/>
    </font>
    <font>
      <sz val="17"/>
      <color theme="1"/>
      <name val="Times"/>
      <family val="1"/>
    </font>
    <font>
      <b/>
      <sz val="14"/>
      <color theme="1"/>
      <name val="Times"/>
      <family val="1"/>
    </font>
    <font>
      <b/>
      <sz val="16"/>
      <color theme="1"/>
      <name val="Times"/>
      <family val="1"/>
    </font>
    <font>
      <b/>
      <i/>
      <sz val="14"/>
      <color theme="1"/>
      <name val="Times"/>
      <family val="1"/>
    </font>
    <font>
      <b/>
      <sz val="17"/>
      <color theme="1"/>
      <name val="Times"/>
      <family val="1"/>
    </font>
    <font>
      <sz val="12"/>
      <color theme="1"/>
      <name val="Times"/>
      <family val="1"/>
    </font>
    <font>
      <sz val="36"/>
      <color theme="1"/>
      <name val="Times"/>
      <family val="1"/>
    </font>
    <font>
      <sz val="16"/>
      <color theme="1"/>
      <name val="Times Roman"/>
    </font>
    <font>
      <u/>
      <sz val="18"/>
      <color theme="10"/>
      <name val="Calibri"/>
      <family val="2"/>
      <scheme val="minor"/>
    </font>
    <font>
      <i/>
      <sz val="17"/>
      <color theme="1"/>
      <name val="Times"/>
    </font>
    <font>
      <sz val="16"/>
      <color theme="1"/>
      <name val="Times New Roman"/>
      <family val="1"/>
    </font>
    <font>
      <sz val="16"/>
      <color theme="1"/>
      <name val="Arial Bold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6" xfId="0" applyFont="1" applyFill="1" applyBorder="1" applyAlignment="1">
      <alignment horizontal="right"/>
    </xf>
    <xf numFmtId="14" fontId="6" fillId="4" borderId="16" xfId="0" applyNumberFormat="1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164" fontId="8" fillId="0" borderId="11" xfId="0" applyNumberFormat="1" applyFont="1" applyBorder="1" applyAlignment="1">
      <alignment horizontal="right" vertical="top" wrapText="1"/>
    </xf>
    <xf numFmtId="0" fontId="6" fillId="0" borderId="3" xfId="0" applyFont="1" applyBorder="1" applyAlignment="1" applyProtection="1">
      <alignment horizontal="left"/>
      <protection locked="0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/>
    <xf numFmtId="164" fontId="12" fillId="0" borderId="1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65" fontId="14" fillId="0" borderId="2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4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5" fillId="2" borderId="24" xfId="0" applyFont="1" applyFill="1" applyBorder="1"/>
    <xf numFmtId="3" fontId="15" fillId="2" borderId="24" xfId="0" applyNumberFormat="1" applyFont="1" applyFill="1" applyBorder="1"/>
    <xf numFmtId="1" fontId="6" fillId="2" borderId="24" xfId="0" applyNumberFormat="1" applyFont="1" applyFill="1" applyBorder="1"/>
    <xf numFmtId="0" fontId="15" fillId="2" borderId="17" xfId="0" applyFont="1" applyFill="1" applyBorder="1"/>
    <xf numFmtId="0" fontId="15" fillId="6" borderId="24" xfId="0" applyFont="1" applyFill="1" applyBorder="1"/>
    <xf numFmtId="0" fontId="11" fillId="6" borderId="24" xfId="0" applyFont="1" applyFill="1" applyBorder="1" applyProtection="1">
      <protection locked="0"/>
    </xf>
    <xf numFmtId="0" fontId="11" fillId="7" borderId="1" xfId="0" applyFont="1" applyFill="1" applyBorder="1" applyAlignment="1">
      <alignment horizont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 applyProtection="1">
      <alignment vertical="center"/>
      <protection locked="0"/>
    </xf>
    <xf numFmtId="0" fontId="6" fillId="8" borderId="25" xfId="0" applyFont="1" applyFill="1" applyBorder="1" applyProtection="1">
      <protection locked="0"/>
    </xf>
    <xf numFmtId="0" fontId="6" fillId="8" borderId="12" xfId="0" applyFont="1" applyFill="1" applyBorder="1" applyProtection="1">
      <protection locked="0"/>
    </xf>
    <xf numFmtId="0" fontId="6" fillId="8" borderId="9" xfId="0" applyFont="1" applyFill="1" applyBorder="1" applyAlignment="1">
      <alignment horizontal="center"/>
    </xf>
    <xf numFmtId="3" fontId="11" fillId="2" borderId="24" xfId="0" applyNumberFormat="1" applyFont="1" applyFill="1" applyBorder="1"/>
    <xf numFmtId="165" fontId="18" fillId="0" borderId="11" xfId="0" applyNumberFormat="1" applyFont="1" applyBorder="1" applyAlignment="1">
      <alignment vertical="center"/>
    </xf>
    <xf numFmtId="0" fontId="6" fillId="0" borderId="27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3" borderId="0" xfId="0" applyFont="1" applyFill="1"/>
    <xf numFmtId="0" fontId="19" fillId="4" borderId="15" xfId="0" applyFont="1" applyFill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6" fillId="0" borderId="28" xfId="0" applyFont="1" applyBorder="1" applyAlignment="1" applyProtection="1">
      <alignment horizontal="left"/>
      <protection locked="0"/>
    </xf>
    <xf numFmtId="164" fontId="12" fillId="0" borderId="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right" vertical="center"/>
    </xf>
    <xf numFmtId="0" fontId="0" fillId="0" borderId="1" xfId="0" applyBorder="1"/>
    <xf numFmtId="0" fontId="0" fillId="3" borderId="1" xfId="0" applyFill="1" applyBorder="1"/>
    <xf numFmtId="9" fontId="0" fillId="0" borderId="1" xfId="0" applyNumberFormat="1" applyBorder="1"/>
    <xf numFmtId="0" fontId="0" fillId="7" borderId="0" xfId="0" applyFill="1"/>
    <xf numFmtId="0" fontId="6" fillId="0" borderId="3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9" xfId="0" applyFont="1" applyBorder="1" applyAlignment="1">
      <alignment horizont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7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 applyProtection="1">
      <alignment vertical="center"/>
      <protection locked="0"/>
    </xf>
    <xf numFmtId="164" fontId="14" fillId="3" borderId="7" xfId="0" applyNumberFormat="1" applyFont="1" applyFill="1" applyBorder="1" applyAlignment="1" applyProtection="1">
      <alignment vertical="center"/>
      <protection locked="0"/>
    </xf>
    <xf numFmtId="0" fontId="14" fillId="0" borderId="29" xfId="0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6" fillId="0" borderId="29" xfId="0" applyNumberFormat="1" applyFont="1" applyBorder="1" applyAlignment="1">
      <alignment vertical="center"/>
    </xf>
    <xf numFmtId="164" fontId="14" fillId="0" borderId="21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3" borderId="0" xfId="0" applyFont="1" applyFill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2" fillId="3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5" fillId="0" borderId="3" xfId="0" applyFont="1" applyBorder="1"/>
    <xf numFmtId="164" fontId="8" fillId="0" borderId="23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30" xfId="0" applyFont="1" applyBorder="1"/>
    <xf numFmtId="0" fontId="11" fillId="0" borderId="13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/>
    <xf numFmtId="164" fontId="13" fillId="3" borderId="24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right" vertical="center"/>
    </xf>
    <xf numFmtId="164" fontId="14" fillId="2" borderId="7" xfId="0" applyNumberFormat="1" applyFont="1" applyFill="1" applyBorder="1" applyAlignment="1" applyProtection="1">
      <alignment horizontal="right" vertical="center"/>
      <protection locked="0"/>
    </xf>
    <xf numFmtId="0" fontId="12" fillId="9" borderId="4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28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20" fillId="0" borderId="3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14" fillId="3" borderId="29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166" fontId="6" fillId="0" borderId="5" xfId="0" applyNumberFormat="1" applyFont="1" applyBorder="1" applyAlignment="1" applyProtection="1">
      <alignment horizontal="left" vertical="center"/>
      <protection locked="0"/>
    </xf>
    <xf numFmtId="166" fontId="6" fillId="0" borderId="38" xfId="0" applyNumberFormat="1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21" fillId="0" borderId="2" xfId="1" applyNumberFormat="1" applyFont="1" applyBorder="1" applyAlignment="1" applyProtection="1">
      <alignment horizontal="left" vertical="center"/>
      <protection locked="0"/>
    </xf>
    <xf numFmtId="166" fontId="21" fillId="0" borderId="12" xfId="1" applyNumberFormat="1" applyFont="1" applyBorder="1" applyAlignment="1" applyProtection="1">
      <alignment horizontal="left" vertical="center"/>
      <protection locked="0"/>
    </xf>
    <xf numFmtId="166" fontId="21" fillId="0" borderId="40" xfId="1" applyNumberFormat="1" applyFont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>
      <alignment horizontal="center" vertical="center"/>
    </xf>
    <xf numFmtId="0" fontId="22" fillId="0" borderId="43" xfId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34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14" fillId="3" borderId="2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6" fillId="8" borderId="25" xfId="0" applyFont="1" applyFill="1" applyBorder="1" applyAlignment="1" applyProtection="1">
      <alignment horizontal="left"/>
      <protection locked="0"/>
    </xf>
    <xf numFmtId="0" fontId="6" fillId="8" borderId="12" xfId="0" applyFont="1" applyFill="1" applyBorder="1" applyAlignment="1" applyProtection="1">
      <alignment horizontal="left"/>
      <protection locked="0"/>
    </xf>
    <xf numFmtId="0" fontId="6" fillId="8" borderId="9" xfId="0" applyFont="1" applyFill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23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4"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C12"/>
</file>

<file path=xl/ctrlProps/ctrlProp10.xml><?xml version="1.0" encoding="utf-8"?>
<formControlPr xmlns="http://schemas.microsoft.com/office/spreadsheetml/2009/9/main" objectType="CheckBox" checked="Checked" fmlaLink="C35" lockText="1"/>
</file>

<file path=xl/ctrlProps/ctrlProp11.xml><?xml version="1.0" encoding="utf-8"?>
<formControlPr xmlns="http://schemas.microsoft.com/office/spreadsheetml/2009/9/main" objectType="CheckBox" checked="Checked" fmlaLink="C36" lockText="1"/>
</file>

<file path=xl/ctrlProps/ctrlProp12.xml><?xml version="1.0" encoding="utf-8"?>
<formControlPr xmlns="http://schemas.microsoft.com/office/spreadsheetml/2009/9/main" objectType="CheckBox" checked="Checked" fmlaLink="C40" lockText="1"/>
</file>

<file path=xl/ctrlProps/ctrlProp13.xml><?xml version="1.0" encoding="utf-8"?>
<formControlPr xmlns="http://schemas.microsoft.com/office/spreadsheetml/2009/9/main" objectType="CheckBox" checked="Checked" fmlaLink="C42" lockText="1"/>
</file>

<file path=xl/ctrlProps/ctrlProp14.xml><?xml version="1.0" encoding="utf-8"?>
<formControlPr xmlns="http://schemas.microsoft.com/office/spreadsheetml/2009/9/main" objectType="CheckBox" fmlaLink="C47" lockText="1"/>
</file>

<file path=xl/ctrlProps/ctrlProp15.xml><?xml version="1.0" encoding="utf-8"?>
<formControlPr xmlns="http://schemas.microsoft.com/office/spreadsheetml/2009/9/main" objectType="CheckBox" checked="Checked" fmlaLink="C48" lockText="1"/>
</file>

<file path=xl/ctrlProps/ctrlProp16.xml><?xml version="1.0" encoding="utf-8"?>
<formControlPr xmlns="http://schemas.microsoft.com/office/spreadsheetml/2009/9/main" objectType="CheckBox" checked="Checked" fmlaLink="C38" lockText="1"/>
</file>

<file path=xl/ctrlProps/ctrlProp17.xml><?xml version="1.0" encoding="utf-8"?>
<formControlPr xmlns="http://schemas.microsoft.com/office/spreadsheetml/2009/9/main" objectType="CheckBox" checked="Checked" fmlaLink="C19" lockText="1"/>
</file>

<file path=xl/ctrlProps/ctrlProp18.xml><?xml version="1.0" encoding="utf-8"?>
<formControlPr xmlns="http://schemas.microsoft.com/office/spreadsheetml/2009/9/main" objectType="CheckBox" checked="Checked" fmlaLink="C21" lockText="1"/>
</file>

<file path=xl/ctrlProps/ctrlProp19.xml><?xml version="1.0" encoding="utf-8"?>
<formControlPr xmlns="http://schemas.microsoft.com/office/spreadsheetml/2009/9/main" objectType="CheckBox" checked="Checked" fmlaLink="C20" lockText="1"/>
</file>

<file path=xl/ctrlProps/ctrlProp2.xml><?xml version="1.0" encoding="utf-8"?>
<formControlPr xmlns="http://schemas.microsoft.com/office/spreadsheetml/2009/9/main" objectType="CheckBox" checked="Checked" fmlaLink="C13" lockText="1"/>
</file>

<file path=xl/ctrlProps/ctrlProp20.xml><?xml version="1.0" encoding="utf-8"?>
<formControlPr xmlns="http://schemas.microsoft.com/office/spreadsheetml/2009/9/main" objectType="CheckBox" checked="Checked" fmlaLink="C15" lockText="1"/>
</file>

<file path=xl/ctrlProps/ctrlProp21.xml><?xml version="1.0" encoding="utf-8"?>
<formControlPr xmlns="http://schemas.microsoft.com/office/spreadsheetml/2009/9/main" objectType="CheckBox" fmlaLink="C49" lockText="1"/>
</file>

<file path=xl/ctrlProps/ctrlProp22.xml><?xml version="1.0" encoding="utf-8"?>
<formControlPr xmlns="http://schemas.microsoft.com/office/spreadsheetml/2009/9/main" objectType="CheckBox" fmlaLink="C45" lockText="1"/>
</file>

<file path=xl/ctrlProps/ctrlProp23.xml><?xml version="1.0" encoding="utf-8"?>
<formControlPr xmlns="http://schemas.microsoft.com/office/spreadsheetml/2009/9/main" objectType="CheckBox" checked="Checked" fmlaLink="C27" lockText="1"/>
</file>

<file path=xl/ctrlProps/ctrlProp24.xml><?xml version="1.0" encoding="utf-8"?>
<formControlPr xmlns="http://schemas.microsoft.com/office/spreadsheetml/2009/9/main" objectType="CheckBox" checked="Checked" fmlaLink="C43" lockText="1"/>
</file>

<file path=xl/ctrlProps/ctrlProp25.xml><?xml version="1.0" encoding="utf-8"?>
<formControlPr xmlns="http://schemas.microsoft.com/office/spreadsheetml/2009/9/main" objectType="CheckBox" checked="Checked" fmlaLink="C22" lockText="1"/>
</file>

<file path=xl/ctrlProps/ctrlProp26.xml><?xml version="1.0" encoding="utf-8"?>
<formControlPr xmlns="http://schemas.microsoft.com/office/spreadsheetml/2009/9/main" objectType="CheckBox" checked="Checked" fmlaLink="C41" lockText="1"/>
</file>

<file path=xl/ctrlProps/ctrlProp27.xml><?xml version="1.0" encoding="utf-8"?>
<formControlPr xmlns="http://schemas.microsoft.com/office/spreadsheetml/2009/9/main" objectType="CheckBox" checked="Checked" fmlaLink="C28" lockText="1"/>
</file>

<file path=xl/ctrlProps/ctrlProp28.xml><?xml version="1.0" encoding="utf-8"?>
<formControlPr xmlns="http://schemas.microsoft.com/office/spreadsheetml/2009/9/main" objectType="CheckBox" fmlaLink="C44" lockText="1"/>
</file>

<file path=xl/ctrlProps/ctrlProp29.xml><?xml version="1.0" encoding="utf-8"?>
<formControlPr xmlns="http://schemas.microsoft.com/office/spreadsheetml/2009/9/main" objectType="CheckBox" fmlaLink="C60" lockText="1"/>
</file>

<file path=xl/ctrlProps/ctrlProp3.xml><?xml version="1.0" encoding="utf-8"?>
<formControlPr xmlns="http://schemas.microsoft.com/office/spreadsheetml/2009/9/main" objectType="CheckBox" checked="Checked" fmlaLink="C14" lockText="1"/>
</file>

<file path=xl/ctrlProps/ctrlProp30.xml><?xml version="1.0" encoding="utf-8"?>
<formControlPr xmlns="http://schemas.microsoft.com/office/spreadsheetml/2009/9/main" objectType="CheckBox" checked="Checked" fmlaLink="C30" lockText="1"/>
</file>

<file path=xl/ctrlProps/ctrlProp31.xml><?xml version="1.0" encoding="utf-8"?>
<formControlPr xmlns="http://schemas.microsoft.com/office/spreadsheetml/2009/9/main" objectType="CheckBox" checked="Checked" fmlaLink="C53" lockText="1"/>
</file>

<file path=xl/ctrlProps/ctrlProp32.xml><?xml version="1.0" encoding="utf-8"?>
<formControlPr xmlns="http://schemas.microsoft.com/office/spreadsheetml/2009/9/main" objectType="CheckBox" checked="Checked" fmlaLink="C55" lockText="1"/>
</file>

<file path=xl/ctrlProps/ctrlProp33.xml><?xml version="1.0" encoding="utf-8"?>
<formControlPr xmlns="http://schemas.microsoft.com/office/spreadsheetml/2009/9/main" objectType="CheckBox" fmlaLink="C56" lockText="1"/>
</file>

<file path=xl/ctrlProps/ctrlProp34.xml><?xml version="1.0" encoding="utf-8"?>
<formControlPr xmlns="http://schemas.microsoft.com/office/spreadsheetml/2009/9/main" objectType="CheckBox" checked="Checked" fmlaLink="C57" lockText="1"/>
</file>

<file path=xl/ctrlProps/ctrlProp35.xml><?xml version="1.0" encoding="utf-8"?>
<formControlPr xmlns="http://schemas.microsoft.com/office/spreadsheetml/2009/9/main" objectType="CheckBox" checked="Checked" fmlaLink="C58" lockText="1"/>
</file>

<file path=xl/ctrlProps/ctrlProp36.xml><?xml version="1.0" encoding="utf-8"?>
<formControlPr xmlns="http://schemas.microsoft.com/office/spreadsheetml/2009/9/main" objectType="CheckBox" checked="Checked" fmlaLink="C59" lockText="1"/>
</file>

<file path=xl/ctrlProps/ctrlProp37.xml><?xml version="1.0" encoding="utf-8"?>
<formControlPr xmlns="http://schemas.microsoft.com/office/spreadsheetml/2009/9/main" objectType="CheckBox" checked="Checked" fmlaLink="C31" lockText="1"/>
</file>

<file path=xl/ctrlProps/ctrlProp38.xml><?xml version="1.0" encoding="utf-8"?>
<formControlPr xmlns="http://schemas.microsoft.com/office/spreadsheetml/2009/9/main" objectType="CheckBox" checked="Checked" fmlaLink="C39" lockText="1"/>
</file>

<file path=xl/ctrlProps/ctrlProp39.xml><?xml version="1.0" encoding="utf-8"?>
<formControlPr xmlns="http://schemas.microsoft.com/office/spreadsheetml/2009/9/main" objectType="CheckBox" checked="Checked" fmlaLink="C46" lockText="1"/>
</file>

<file path=xl/ctrlProps/ctrlProp4.xml><?xml version="1.0" encoding="utf-8"?>
<formControlPr xmlns="http://schemas.microsoft.com/office/spreadsheetml/2009/9/main" objectType="CheckBox" checked="Checked" fmlaLink="C18" lockText="1"/>
</file>

<file path=xl/ctrlProps/ctrlProp40.xml><?xml version="1.0" encoding="utf-8"?>
<formControlPr xmlns="http://schemas.microsoft.com/office/spreadsheetml/2009/9/main" objectType="CheckBox" fmlaLink="C23" lockText="1"/>
</file>

<file path=xl/ctrlProps/ctrlProp41.xml><?xml version="1.0" encoding="utf-8"?>
<formControlPr xmlns="http://schemas.microsoft.com/office/spreadsheetml/2009/9/main" objectType="CheckBox" checked="Checked" fmlaLink="C32" lockText="1"/>
</file>

<file path=xl/ctrlProps/ctrlProp42.xml><?xml version="1.0" encoding="utf-8"?>
<formControlPr xmlns="http://schemas.microsoft.com/office/spreadsheetml/2009/9/main" objectType="CheckBox" checked="Checked" fmlaLink="C33" lockText="1"/>
</file>

<file path=xl/ctrlProps/ctrlProp43.xml><?xml version="1.0" encoding="utf-8"?>
<formControlPr xmlns="http://schemas.microsoft.com/office/spreadsheetml/2009/9/main" objectType="CheckBox" checked="Checked" fmlaLink="C50" lockText="1"/>
</file>

<file path=xl/ctrlProps/ctrlProp44.xml><?xml version="1.0" encoding="utf-8"?>
<formControlPr xmlns="http://schemas.microsoft.com/office/spreadsheetml/2009/9/main" objectType="CheckBox" checked="Checked" fmlaLink="C51" lockText="1"/>
</file>

<file path=xl/ctrlProps/ctrlProp45.xml><?xml version="1.0" encoding="utf-8"?>
<formControlPr xmlns="http://schemas.microsoft.com/office/spreadsheetml/2009/9/main" objectType="CheckBox" fmlaLink="C62" lockText="1"/>
</file>

<file path=xl/ctrlProps/ctrlProp46.xml><?xml version="1.0" encoding="utf-8"?>
<formControlPr xmlns="http://schemas.microsoft.com/office/spreadsheetml/2009/9/main" objectType="CheckBox" fmlaLink="C63" lockText="1"/>
</file>

<file path=xl/ctrlProps/ctrlProp47.xml><?xml version="1.0" encoding="utf-8"?>
<formControlPr xmlns="http://schemas.microsoft.com/office/spreadsheetml/2009/9/main" objectType="CheckBox" fmlaLink="C61" lockText="1"/>
</file>

<file path=xl/ctrlProps/ctrlProp48.xml><?xml version="1.0" encoding="utf-8"?>
<formControlPr xmlns="http://schemas.microsoft.com/office/spreadsheetml/2009/9/main" objectType="CheckBox" checked="Checked" fmlaLink="C54" lockText="1"/>
</file>

<file path=xl/ctrlProps/ctrlProp5.xml><?xml version="1.0" encoding="utf-8"?>
<formControlPr xmlns="http://schemas.microsoft.com/office/spreadsheetml/2009/9/main" objectType="CheckBox" fmlaLink="C16" lockText="1"/>
</file>

<file path=xl/ctrlProps/ctrlProp6.xml><?xml version="1.0" encoding="utf-8"?>
<formControlPr xmlns="http://schemas.microsoft.com/office/spreadsheetml/2009/9/main" objectType="CheckBox" checked="Checked" fmlaLink="C17" lockText="1"/>
</file>

<file path=xl/ctrlProps/ctrlProp7.xml><?xml version="1.0" encoding="utf-8"?>
<formControlPr xmlns="http://schemas.microsoft.com/office/spreadsheetml/2009/9/main" objectType="CheckBox" checked="Checked" fmlaLink="C25" lockText="1"/>
</file>

<file path=xl/ctrlProps/ctrlProp8.xml><?xml version="1.0" encoding="utf-8"?>
<formControlPr xmlns="http://schemas.microsoft.com/office/spreadsheetml/2009/9/main" objectType="CheckBox" checked="Checked" fmlaLink="C26" lockText="1"/>
</file>

<file path=xl/ctrlProps/ctrlProp9.xml><?xml version="1.0" encoding="utf-8"?>
<formControlPr xmlns="http://schemas.microsoft.com/office/spreadsheetml/2009/9/main" objectType="CheckBox" checked="Checked" fmlaLink="C2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15</xdr:row>
      <xdr:rowOff>0</xdr:rowOff>
    </xdr:from>
    <xdr:to>
      <xdr:col>1</xdr:col>
      <xdr:colOff>558800</xdr:colOff>
      <xdr:row>16</xdr:row>
      <xdr:rowOff>12700</xdr:rowOff>
    </xdr:to>
    <xdr:sp macro="" textlink="">
      <xdr:nvSpPr>
        <xdr:cNvPr id="6286" name="Check Box 1166" hidden="1">
          <a:extLst>
            <a:ext uri="{63B3BB69-23CF-44E3-9099-C40C66FF867C}">
              <a14:compatExt xmlns:a14="http://schemas.microsoft.com/office/drawing/2010/main" spid="_x0000_s6286"/>
            </a:ex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965200</xdr:colOff>
      <xdr:row>0</xdr:row>
      <xdr:rowOff>139700</xdr:rowOff>
    </xdr:from>
    <xdr:to>
      <xdr:col>10</xdr:col>
      <xdr:colOff>2616200</xdr:colOff>
      <xdr:row>0</xdr:row>
      <xdr:rowOff>876300</xdr:rowOff>
    </xdr:to>
    <xdr:pic>
      <xdr:nvPicPr>
        <xdr:cNvPr id="33272" name="Picture 8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39700"/>
          <a:ext cx="16510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139700</xdr:rowOff>
    </xdr:from>
    <xdr:to>
      <xdr:col>5</xdr:col>
      <xdr:colOff>787400</xdr:colOff>
      <xdr:row>1</xdr:row>
      <xdr:rowOff>0</xdr:rowOff>
    </xdr:to>
    <xdr:pic>
      <xdr:nvPicPr>
        <xdr:cNvPr id="33273" name="Picture 9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9100" y="139700"/>
          <a:ext cx="1676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0</xdr:rowOff>
        </xdr:from>
        <xdr:to>
          <xdr:col>1</xdr:col>
          <xdr:colOff>558800</xdr:colOff>
          <xdr:row>12</xdr:row>
          <xdr:rowOff>12700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0</xdr:rowOff>
        </xdr:from>
        <xdr:to>
          <xdr:col>1</xdr:col>
          <xdr:colOff>558800</xdr:colOff>
          <xdr:row>13</xdr:row>
          <xdr:rowOff>12700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0</xdr:rowOff>
        </xdr:from>
        <xdr:to>
          <xdr:col>1</xdr:col>
          <xdr:colOff>558800</xdr:colOff>
          <xdr:row>14</xdr:row>
          <xdr:rowOff>12700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17</xdr:row>
      <xdr:rowOff>0</xdr:rowOff>
    </xdr:from>
    <xdr:to>
      <xdr:col>1</xdr:col>
      <xdr:colOff>558800</xdr:colOff>
      <xdr:row>18</xdr:row>
      <xdr:rowOff>12700</xdr:rowOff>
    </xdr:to>
    <xdr:sp macro="" textlink="">
      <xdr:nvSpPr>
        <xdr:cNvPr id="1479" name="Check Box 455" hidden="1">
          <a:extLst>
            <a:ext uri="{63B3BB69-23CF-44E3-9099-C40C66FF867C}">
              <a14:compatExt xmlns:a14="http://schemas.microsoft.com/office/drawing/2010/main" spid="_x0000_s1479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17</xdr:row>
          <xdr:rowOff>0</xdr:rowOff>
        </xdr:from>
        <xdr:to>
          <xdr:col>1</xdr:col>
          <xdr:colOff>558800</xdr:colOff>
          <xdr:row>18</xdr:row>
          <xdr:rowOff>12700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15</xdr:row>
          <xdr:rowOff>0</xdr:rowOff>
        </xdr:from>
        <xdr:to>
          <xdr:col>1</xdr:col>
          <xdr:colOff>558800</xdr:colOff>
          <xdr:row>16</xdr:row>
          <xdr:rowOff>12700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16</xdr:row>
          <xdr:rowOff>0</xdr:rowOff>
        </xdr:from>
        <xdr:to>
          <xdr:col>1</xdr:col>
          <xdr:colOff>558800</xdr:colOff>
          <xdr:row>17</xdr:row>
          <xdr:rowOff>12700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24</xdr:row>
          <xdr:rowOff>0</xdr:rowOff>
        </xdr:from>
        <xdr:to>
          <xdr:col>1</xdr:col>
          <xdr:colOff>558800</xdr:colOff>
          <xdr:row>25</xdr:row>
          <xdr:rowOff>12700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25</xdr:row>
          <xdr:rowOff>0</xdr:rowOff>
        </xdr:from>
        <xdr:to>
          <xdr:col>1</xdr:col>
          <xdr:colOff>558800</xdr:colOff>
          <xdr:row>26</xdr:row>
          <xdr:rowOff>12700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28</xdr:row>
          <xdr:rowOff>0</xdr:rowOff>
        </xdr:from>
        <xdr:to>
          <xdr:col>1</xdr:col>
          <xdr:colOff>558800</xdr:colOff>
          <xdr:row>29</xdr:row>
          <xdr:rowOff>12700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34</xdr:row>
          <xdr:rowOff>0</xdr:rowOff>
        </xdr:from>
        <xdr:to>
          <xdr:col>1</xdr:col>
          <xdr:colOff>558800</xdr:colOff>
          <xdr:row>35</xdr:row>
          <xdr:rowOff>12700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35</xdr:row>
          <xdr:rowOff>0</xdr:rowOff>
        </xdr:from>
        <xdr:to>
          <xdr:col>1</xdr:col>
          <xdr:colOff>558800</xdr:colOff>
          <xdr:row>36</xdr:row>
          <xdr:rowOff>12700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39</xdr:row>
          <xdr:rowOff>0</xdr:rowOff>
        </xdr:from>
        <xdr:to>
          <xdr:col>1</xdr:col>
          <xdr:colOff>558800</xdr:colOff>
          <xdr:row>40</xdr:row>
          <xdr:rowOff>12700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41</xdr:row>
          <xdr:rowOff>0</xdr:rowOff>
        </xdr:from>
        <xdr:to>
          <xdr:col>1</xdr:col>
          <xdr:colOff>558800</xdr:colOff>
          <xdr:row>42</xdr:row>
          <xdr:rowOff>12700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46</xdr:row>
          <xdr:rowOff>0</xdr:rowOff>
        </xdr:from>
        <xdr:to>
          <xdr:col>1</xdr:col>
          <xdr:colOff>558800</xdr:colOff>
          <xdr:row>47</xdr:row>
          <xdr:rowOff>12700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47</xdr:row>
          <xdr:rowOff>0</xdr:rowOff>
        </xdr:from>
        <xdr:to>
          <xdr:col>1</xdr:col>
          <xdr:colOff>558800</xdr:colOff>
          <xdr:row>48</xdr:row>
          <xdr:rowOff>12700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37</xdr:row>
          <xdr:rowOff>0</xdr:rowOff>
        </xdr:from>
        <xdr:to>
          <xdr:col>1</xdr:col>
          <xdr:colOff>558800</xdr:colOff>
          <xdr:row>38</xdr:row>
          <xdr:rowOff>12700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18</xdr:row>
          <xdr:rowOff>0</xdr:rowOff>
        </xdr:from>
        <xdr:to>
          <xdr:col>1</xdr:col>
          <xdr:colOff>558800</xdr:colOff>
          <xdr:row>19</xdr:row>
          <xdr:rowOff>12700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20</xdr:row>
          <xdr:rowOff>0</xdr:rowOff>
        </xdr:from>
        <xdr:to>
          <xdr:col>1</xdr:col>
          <xdr:colOff>558800</xdr:colOff>
          <xdr:row>21</xdr:row>
          <xdr:rowOff>12700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19</xdr:row>
          <xdr:rowOff>0</xdr:rowOff>
        </xdr:from>
        <xdr:to>
          <xdr:col>1</xdr:col>
          <xdr:colOff>558800</xdr:colOff>
          <xdr:row>20</xdr:row>
          <xdr:rowOff>12700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14</xdr:row>
          <xdr:rowOff>0</xdr:rowOff>
        </xdr:from>
        <xdr:to>
          <xdr:col>1</xdr:col>
          <xdr:colOff>558800</xdr:colOff>
          <xdr:row>15</xdr:row>
          <xdr:rowOff>12700</xdr:rowOff>
        </xdr:to>
        <xdr:sp macro="" textlink="">
          <xdr:nvSpPr>
            <xdr:cNvPr id="6283" name="Check Box 1163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48</xdr:row>
          <xdr:rowOff>0</xdr:rowOff>
        </xdr:from>
        <xdr:to>
          <xdr:col>1</xdr:col>
          <xdr:colOff>558800</xdr:colOff>
          <xdr:row>49</xdr:row>
          <xdr:rowOff>12700</xdr:rowOff>
        </xdr:to>
        <xdr:sp macro="" textlink="">
          <xdr:nvSpPr>
            <xdr:cNvPr id="6324" name="Check Box 1204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44</xdr:row>
          <xdr:rowOff>0</xdr:rowOff>
        </xdr:from>
        <xdr:to>
          <xdr:col>1</xdr:col>
          <xdr:colOff>558800</xdr:colOff>
          <xdr:row>45</xdr:row>
          <xdr:rowOff>12700</xdr:rowOff>
        </xdr:to>
        <xdr:sp macro="" textlink="">
          <xdr:nvSpPr>
            <xdr:cNvPr id="6351" name="Check Box 1231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0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26</xdr:row>
          <xdr:rowOff>0</xdr:rowOff>
        </xdr:from>
        <xdr:to>
          <xdr:col>1</xdr:col>
          <xdr:colOff>558800</xdr:colOff>
          <xdr:row>27</xdr:row>
          <xdr:rowOff>12700</xdr:rowOff>
        </xdr:to>
        <xdr:sp macro="" textlink="">
          <xdr:nvSpPr>
            <xdr:cNvPr id="6884" name="Check Box 1764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0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42</xdr:row>
          <xdr:rowOff>0</xdr:rowOff>
        </xdr:from>
        <xdr:to>
          <xdr:col>1</xdr:col>
          <xdr:colOff>558800</xdr:colOff>
          <xdr:row>43</xdr:row>
          <xdr:rowOff>12700</xdr:rowOff>
        </xdr:to>
        <xdr:sp macro="" textlink="">
          <xdr:nvSpPr>
            <xdr:cNvPr id="20926" name="Check Box 2494" hidden="1">
              <a:extLst>
                <a:ext uri="{63B3BB69-23CF-44E3-9099-C40C66FF867C}">
                  <a14:compatExt spid="_x0000_s20926"/>
                </a:ext>
                <a:ext uri="{FF2B5EF4-FFF2-40B4-BE49-F238E27FC236}">
                  <a16:creationId xmlns:a16="http://schemas.microsoft.com/office/drawing/2014/main" id="{00000000-0008-0000-0000-0000BE5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21</xdr:row>
          <xdr:rowOff>0</xdr:rowOff>
        </xdr:from>
        <xdr:to>
          <xdr:col>1</xdr:col>
          <xdr:colOff>558800</xdr:colOff>
          <xdr:row>22</xdr:row>
          <xdr:rowOff>12700</xdr:rowOff>
        </xdr:to>
        <xdr:sp macro="" textlink="">
          <xdr:nvSpPr>
            <xdr:cNvPr id="25238" name="Check Box 3734" hidden="1">
              <a:extLst>
                <a:ext uri="{63B3BB69-23CF-44E3-9099-C40C66FF867C}">
                  <a14:compatExt spid="_x0000_s25238"/>
                </a:ext>
                <a:ext uri="{FF2B5EF4-FFF2-40B4-BE49-F238E27FC236}">
                  <a16:creationId xmlns:a16="http://schemas.microsoft.com/office/drawing/2014/main" id="{00000000-0008-0000-0000-00009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40</xdr:row>
          <xdr:rowOff>0</xdr:rowOff>
        </xdr:from>
        <xdr:to>
          <xdr:col>1</xdr:col>
          <xdr:colOff>558800</xdr:colOff>
          <xdr:row>41</xdr:row>
          <xdr:rowOff>12700</xdr:rowOff>
        </xdr:to>
        <xdr:sp macro="" textlink="">
          <xdr:nvSpPr>
            <xdr:cNvPr id="25487" name="Check Box 3983" hidden="1">
              <a:extLst>
                <a:ext uri="{63B3BB69-23CF-44E3-9099-C40C66FF867C}">
                  <a14:compatExt spid="_x0000_s25487"/>
                </a:ext>
                <a:ext uri="{FF2B5EF4-FFF2-40B4-BE49-F238E27FC236}">
                  <a16:creationId xmlns:a16="http://schemas.microsoft.com/office/drawing/2014/main" id="{00000000-0008-0000-0000-00008F6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27</xdr:row>
          <xdr:rowOff>0</xdr:rowOff>
        </xdr:from>
        <xdr:to>
          <xdr:col>1</xdr:col>
          <xdr:colOff>558800</xdr:colOff>
          <xdr:row>28</xdr:row>
          <xdr:rowOff>12700</xdr:rowOff>
        </xdr:to>
        <xdr:sp macro="" textlink="">
          <xdr:nvSpPr>
            <xdr:cNvPr id="26643" name="Check Box 4115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43</xdr:row>
          <xdr:rowOff>0</xdr:rowOff>
        </xdr:from>
        <xdr:to>
          <xdr:col>1</xdr:col>
          <xdr:colOff>558800</xdr:colOff>
          <xdr:row>44</xdr:row>
          <xdr:rowOff>12700</xdr:rowOff>
        </xdr:to>
        <xdr:sp macro="" textlink="">
          <xdr:nvSpPr>
            <xdr:cNvPr id="26644" name="Check Box 4116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59</xdr:row>
          <xdr:rowOff>0</xdr:rowOff>
        </xdr:from>
        <xdr:to>
          <xdr:col>1</xdr:col>
          <xdr:colOff>558800</xdr:colOff>
          <xdr:row>60</xdr:row>
          <xdr:rowOff>12700</xdr:rowOff>
        </xdr:to>
        <xdr:sp macro="" textlink="">
          <xdr:nvSpPr>
            <xdr:cNvPr id="26835" name="Check Box 4307" hidden="1">
              <a:extLst>
                <a:ext uri="{63B3BB69-23CF-44E3-9099-C40C66FF867C}">
                  <a14:compatExt spid="_x0000_s26835"/>
                </a:ext>
                <a:ext uri="{FF2B5EF4-FFF2-40B4-BE49-F238E27FC236}">
                  <a16:creationId xmlns:a16="http://schemas.microsoft.com/office/drawing/2014/main" id="{00000000-0008-0000-0000-0000D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40</xdr:row>
      <xdr:rowOff>0</xdr:rowOff>
    </xdr:from>
    <xdr:to>
      <xdr:col>1</xdr:col>
      <xdr:colOff>558800</xdr:colOff>
      <xdr:row>41</xdr:row>
      <xdr:rowOff>12700</xdr:rowOff>
    </xdr:to>
    <xdr:sp macro="" textlink="">
      <xdr:nvSpPr>
        <xdr:cNvPr id="26982" name="Check Box 4454" hidden="1">
          <a:extLst>
            <a:ext uri="{63B3BB69-23CF-44E3-9099-C40C66FF867C}">
              <a14:compatExt xmlns:a14="http://schemas.microsoft.com/office/drawing/2010/main" spid="_x0000_s26982"/>
            </a:ex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29</xdr:row>
          <xdr:rowOff>0</xdr:rowOff>
        </xdr:from>
        <xdr:to>
          <xdr:col>1</xdr:col>
          <xdr:colOff>558800</xdr:colOff>
          <xdr:row>30</xdr:row>
          <xdr:rowOff>12700</xdr:rowOff>
        </xdr:to>
        <xdr:sp macro="" textlink="">
          <xdr:nvSpPr>
            <xdr:cNvPr id="26983" name="Check Box 4455" hidden="1">
              <a:extLst>
                <a:ext uri="{63B3BB69-23CF-44E3-9099-C40C66FF867C}">
                  <a14:compatExt spid="_x0000_s26983"/>
                </a:ext>
                <a:ext uri="{FF2B5EF4-FFF2-40B4-BE49-F238E27FC236}">
                  <a16:creationId xmlns:a16="http://schemas.microsoft.com/office/drawing/2014/main" id="{00000000-0008-0000-0000-0000676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52</xdr:row>
          <xdr:rowOff>0</xdr:rowOff>
        </xdr:from>
        <xdr:to>
          <xdr:col>1</xdr:col>
          <xdr:colOff>558800</xdr:colOff>
          <xdr:row>53</xdr:row>
          <xdr:rowOff>12700</xdr:rowOff>
        </xdr:to>
        <xdr:sp macro="" textlink="">
          <xdr:nvSpPr>
            <xdr:cNvPr id="27392" name="Check Box 4864" hidden="1">
              <a:extLst>
                <a:ext uri="{63B3BB69-23CF-44E3-9099-C40C66FF867C}">
                  <a14:compatExt spid="_x0000_s27392"/>
                </a:ext>
                <a:ext uri="{FF2B5EF4-FFF2-40B4-BE49-F238E27FC236}">
                  <a16:creationId xmlns:a16="http://schemas.microsoft.com/office/drawing/2014/main" id="{00000000-0008-0000-0000-000000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54</xdr:row>
          <xdr:rowOff>0</xdr:rowOff>
        </xdr:from>
        <xdr:to>
          <xdr:col>1</xdr:col>
          <xdr:colOff>558800</xdr:colOff>
          <xdr:row>55</xdr:row>
          <xdr:rowOff>12700</xdr:rowOff>
        </xdr:to>
        <xdr:sp macro="" textlink="">
          <xdr:nvSpPr>
            <xdr:cNvPr id="27393" name="Check Box 4865" hidden="1">
              <a:extLst>
                <a:ext uri="{63B3BB69-23CF-44E3-9099-C40C66FF867C}">
                  <a14:compatExt spid="_x0000_s27393"/>
                </a:ext>
                <a:ext uri="{FF2B5EF4-FFF2-40B4-BE49-F238E27FC236}">
                  <a16:creationId xmlns:a16="http://schemas.microsoft.com/office/drawing/2014/main" id="{00000000-0008-0000-0000-000001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55</xdr:row>
          <xdr:rowOff>0</xdr:rowOff>
        </xdr:from>
        <xdr:to>
          <xdr:col>1</xdr:col>
          <xdr:colOff>558800</xdr:colOff>
          <xdr:row>56</xdr:row>
          <xdr:rowOff>12700</xdr:rowOff>
        </xdr:to>
        <xdr:sp macro="" textlink="">
          <xdr:nvSpPr>
            <xdr:cNvPr id="27410" name="Check Box 4882" hidden="1">
              <a:extLst>
                <a:ext uri="{63B3BB69-23CF-44E3-9099-C40C66FF867C}">
                  <a14:compatExt spid="_x0000_s27410"/>
                </a:ext>
                <a:ext uri="{FF2B5EF4-FFF2-40B4-BE49-F238E27FC236}">
                  <a16:creationId xmlns:a16="http://schemas.microsoft.com/office/drawing/2014/main" id="{00000000-0008-0000-0000-000012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56</xdr:row>
          <xdr:rowOff>0</xdr:rowOff>
        </xdr:from>
        <xdr:to>
          <xdr:col>1</xdr:col>
          <xdr:colOff>558800</xdr:colOff>
          <xdr:row>57</xdr:row>
          <xdr:rowOff>12700</xdr:rowOff>
        </xdr:to>
        <xdr:sp macro="" textlink="">
          <xdr:nvSpPr>
            <xdr:cNvPr id="31101" name="Check Box 5501" hidden="1">
              <a:extLst>
                <a:ext uri="{63B3BB69-23CF-44E3-9099-C40C66FF867C}">
                  <a14:compatExt spid="_x0000_s31101"/>
                </a:ext>
                <a:ext uri="{FF2B5EF4-FFF2-40B4-BE49-F238E27FC236}">
                  <a16:creationId xmlns:a16="http://schemas.microsoft.com/office/drawing/2014/main" id="{00000000-0008-0000-0000-00007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57</xdr:row>
          <xdr:rowOff>0</xdr:rowOff>
        </xdr:from>
        <xdr:to>
          <xdr:col>1</xdr:col>
          <xdr:colOff>558800</xdr:colOff>
          <xdr:row>58</xdr:row>
          <xdr:rowOff>12700</xdr:rowOff>
        </xdr:to>
        <xdr:sp macro="" textlink="">
          <xdr:nvSpPr>
            <xdr:cNvPr id="31102" name="Check Box 5502" hidden="1">
              <a:extLst>
                <a:ext uri="{63B3BB69-23CF-44E3-9099-C40C66FF867C}">
                  <a14:compatExt spid="_x0000_s31102"/>
                </a:ext>
                <a:ext uri="{FF2B5EF4-FFF2-40B4-BE49-F238E27FC236}">
                  <a16:creationId xmlns:a16="http://schemas.microsoft.com/office/drawing/2014/main" id="{00000000-0008-0000-0000-00007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58</xdr:row>
          <xdr:rowOff>0</xdr:rowOff>
        </xdr:from>
        <xdr:to>
          <xdr:col>1</xdr:col>
          <xdr:colOff>558800</xdr:colOff>
          <xdr:row>59</xdr:row>
          <xdr:rowOff>12700</xdr:rowOff>
        </xdr:to>
        <xdr:sp macro="" textlink="">
          <xdr:nvSpPr>
            <xdr:cNvPr id="31103" name="Check Box 5503" hidden="1">
              <a:extLst>
                <a:ext uri="{63B3BB69-23CF-44E3-9099-C40C66FF867C}">
                  <a14:compatExt spid="_x0000_s31103"/>
                </a:ext>
                <a:ext uri="{FF2B5EF4-FFF2-40B4-BE49-F238E27FC236}">
                  <a16:creationId xmlns:a16="http://schemas.microsoft.com/office/drawing/2014/main" id="{00000000-0008-0000-0000-00007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30</xdr:row>
          <xdr:rowOff>0</xdr:rowOff>
        </xdr:from>
        <xdr:to>
          <xdr:col>1</xdr:col>
          <xdr:colOff>558800</xdr:colOff>
          <xdr:row>31</xdr:row>
          <xdr:rowOff>12700</xdr:rowOff>
        </xdr:to>
        <xdr:sp macro="" textlink="">
          <xdr:nvSpPr>
            <xdr:cNvPr id="32830" name="Check Box 7230" hidden="1">
              <a:extLst>
                <a:ext uri="{63B3BB69-23CF-44E3-9099-C40C66FF867C}">
                  <a14:compatExt spid="_x0000_s32830"/>
                </a:ext>
                <a:ext uri="{FF2B5EF4-FFF2-40B4-BE49-F238E27FC236}">
                  <a16:creationId xmlns:a16="http://schemas.microsoft.com/office/drawing/2014/main" id="{00000000-0008-0000-0000-00003E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38</xdr:row>
          <xdr:rowOff>0</xdr:rowOff>
        </xdr:from>
        <xdr:to>
          <xdr:col>1</xdr:col>
          <xdr:colOff>558800</xdr:colOff>
          <xdr:row>39</xdr:row>
          <xdr:rowOff>12700</xdr:rowOff>
        </xdr:to>
        <xdr:sp macro="" textlink="">
          <xdr:nvSpPr>
            <xdr:cNvPr id="32919" name="Check Box 7319" hidden="1">
              <a:extLst>
                <a:ext uri="{63B3BB69-23CF-44E3-9099-C40C66FF867C}">
                  <a14:compatExt spid="_x0000_s32919"/>
                </a:ext>
                <a:ext uri="{FF2B5EF4-FFF2-40B4-BE49-F238E27FC236}">
                  <a16:creationId xmlns:a16="http://schemas.microsoft.com/office/drawing/2014/main" id="{00000000-0008-0000-0000-00009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47</xdr:row>
      <xdr:rowOff>0</xdr:rowOff>
    </xdr:from>
    <xdr:to>
      <xdr:col>1</xdr:col>
      <xdr:colOff>558800</xdr:colOff>
      <xdr:row>48</xdr:row>
      <xdr:rowOff>12700</xdr:rowOff>
    </xdr:to>
    <xdr:sp macro="" textlink="">
      <xdr:nvSpPr>
        <xdr:cNvPr id="32972" name="Check Box 7372" hidden="1">
          <a:extLst>
            <a:ext uri="{63B3BB69-23CF-44E3-9099-C40C66FF867C}">
              <a14:compatExt xmlns:a14="http://schemas.microsoft.com/office/drawing/2010/main" spid="_x0000_s32972"/>
            </a:ex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45</xdr:row>
          <xdr:rowOff>0</xdr:rowOff>
        </xdr:from>
        <xdr:to>
          <xdr:col>1</xdr:col>
          <xdr:colOff>558800</xdr:colOff>
          <xdr:row>46</xdr:row>
          <xdr:rowOff>12700</xdr:rowOff>
        </xdr:to>
        <xdr:sp macro="" textlink="">
          <xdr:nvSpPr>
            <xdr:cNvPr id="33111" name="Check Box 7511" hidden="1">
              <a:extLst>
                <a:ext uri="{63B3BB69-23CF-44E3-9099-C40C66FF867C}">
                  <a14:compatExt spid="_x0000_s33111"/>
                </a:ext>
                <a:ext uri="{FF2B5EF4-FFF2-40B4-BE49-F238E27FC236}">
                  <a16:creationId xmlns:a16="http://schemas.microsoft.com/office/drawing/2014/main" id="{00000000-0008-0000-0000-000057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22</xdr:row>
          <xdr:rowOff>0</xdr:rowOff>
        </xdr:from>
        <xdr:to>
          <xdr:col>1</xdr:col>
          <xdr:colOff>558800</xdr:colOff>
          <xdr:row>23</xdr:row>
          <xdr:rowOff>12700</xdr:rowOff>
        </xdr:to>
        <xdr:sp macro="" textlink="">
          <xdr:nvSpPr>
            <xdr:cNvPr id="33112" name="Check Box 7512" hidden="1">
              <a:extLst>
                <a:ext uri="{63B3BB69-23CF-44E3-9099-C40C66FF867C}">
                  <a14:compatExt spid="_x0000_s33112"/>
                </a:ext>
                <a:ext uri="{FF2B5EF4-FFF2-40B4-BE49-F238E27FC236}">
                  <a16:creationId xmlns:a16="http://schemas.microsoft.com/office/drawing/2014/main" id="{00000000-0008-0000-0000-000058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1</xdr:col>
          <xdr:colOff>558800</xdr:colOff>
          <xdr:row>32</xdr:row>
          <xdr:rowOff>12700</xdr:rowOff>
        </xdr:to>
        <xdr:sp macro="" textlink="">
          <xdr:nvSpPr>
            <xdr:cNvPr id="33113" name="Check Box 7513" hidden="1">
              <a:extLst>
                <a:ext uri="{63B3BB69-23CF-44E3-9099-C40C66FF867C}">
                  <a14:compatExt spid="_x0000_s33113"/>
                </a:ext>
                <a:ext uri="{FF2B5EF4-FFF2-40B4-BE49-F238E27FC236}">
                  <a16:creationId xmlns:a16="http://schemas.microsoft.com/office/drawing/2014/main" id="{00000000-0008-0000-0000-000059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32</xdr:row>
          <xdr:rowOff>0</xdr:rowOff>
        </xdr:from>
        <xdr:to>
          <xdr:col>1</xdr:col>
          <xdr:colOff>558800</xdr:colOff>
          <xdr:row>33</xdr:row>
          <xdr:rowOff>12700</xdr:rowOff>
        </xdr:to>
        <xdr:sp macro="" textlink="">
          <xdr:nvSpPr>
            <xdr:cNvPr id="33114" name="Check Box 7514" hidden="1">
              <a:extLst>
                <a:ext uri="{63B3BB69-23CF-44E3-9099-C40C66FF867C}">
                  <a14:compatExt spid="_x0000_s33114"/>
                </a:ext>
                <a:ext uri="{FF2B5EF4-FFF2-40B4-BE49-F238E27FC236}">
                  <a16:creationId xmlns:a16="http://schemas.microsoft.com/office/drawing/2014/main" id="{00000000-0008-0000-0000-00005A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49</xdr:row>
          <xdr:rowOff>0</xdr:rowOff>
        </xdr:from>
        <xdr:to>
          <xdr:col>1</xdr:col>
          <xdr:colOff>558800</xdr:colOff>
          <xdr:row>50</xdr:row>
          <xdr:rowOff>12700</xdr:rowOff>
        </xdr:to>
        <xdr:sp macro="" textlink="">
          <xdr:nvSpPr>
            <xdr:cNvPr id="33115" name="Check Box 7515" hidden="1">
              <a:extLst>
                <a:ext uri="{63B3BB69-23CF-44E3-9099-C40C66FF867C}">
                  <a14:compatExt spid="_x0000_s33115"/>
                </a:ext>
                <a:ext uri="{FF2B5EF4-FFF2-40B4-BE49-F238E27FC236}">
                  <a16:creationId xmlns:a16="http://schemas.microsoft.com/office/drawing/2014/main" id="{00000000-0008-0000-0000-00005B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50</xdr:row>
          <xdr:rowOff>0</xdr:rowOff>
        </xdr:from>
        <xdr:to>
          <xdr:col>1</xdr:col>
          <xdr:colOff>558800</xdr:colOff>
          <xdr:row>51</xdr:row>
          <xdr:rowOff>12700</xdr:rowOff>
        </xdr:to>
        <xdr:sp macro="" textlink="">
          <xdr:nvSpPr>
            <xdr:cNvPr id="33116" name="Check Box 7516" hidden="1">
              <a:extLst>
                <a:ext uri="{63B3BB69-23CF-44E3-9099-C40C66FF867C}">
                  <a14:compatExt spid="_x0000_s33116"/>
                </a:ext>
                <a:ext uri="{FF2B5EF4-FFF2-40B4-BE49-F238E27FC236}">
                  <a16:creationId xmlns:a16="http://schemas.microsoft.com/office/drawing/2014/main" id="{00000000-0008-0000-0000-00005C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61</xdr:row>
          <xdr:rowOff>0</xdr:rowOff>
        </xdr:from>
        <xdr:to>
          <xdr:col>1</xdr:col>
          <xdr:colOff>558800</xdr:colOff>
          <xdr:row>62</xdr:row>
          <xdr:rowOff>12700</xdr:rowOff>
        </xdr:to>
        <xdr:sp macro="" textlink="">
          <xdr:nvSpPr>
            <xdr:cNvPr id="33119" name="Check Box 7519" hidden="1">
              <a:extLst>
                <a:ext uri="{63B3BB69-23CF-44E3-9099-C40C66FF867C}">
                  <a14:compatExt spid="_x0000_s33119"/>
                </a:ext>
                <a:ext uri="{FF2B5EF4-FFF2-40B4-BE49-F238E27FC236}">
                  <a16:creationId xmlns:a16="http://schemas.microsoft.com/office/drawing/2014/main" id="{00000000-0008-0000-0000-00005F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62</xdr:row>
          <xdr:rowOff>0</xdr:rowOff>
        </xdr:from>
        <xdr:to>
          <xdr:col>1</xdr:col>
          <xdr:colOff>558800</xdr:colOff>
          <xdr:row>63</xdr:row>
          <xdr:rowOff>12700</xdr:rowOff>
        </xdr:to>
        <xdr:sp macro="" textlink="">
          <xdr:nvSpPr>
            <xdr:cNvPr id="33120" name="Check Box 7520" hidden="1">
              <a:extLst>
                <a:ext uri="{63B3BB69-23CF-44E3-9099-C40C66FF867C}">
                  <a14:compatExt spid="_x0000_s33120"/>
                </a:ext>
                <a:ext uri="{FF2B5EF4-FFF2-40B4-BE49-F238E27FC236}">
                  <a16:creationId xmlns:a16="http://schemas.microsoft.com/office/drawing/2014/main" id="{00000000-0008-0000-0000-000060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60</xdr:row>
          <xdr:rowOff>0</xdr:rowOff>
        </xdr:from>
        <xdr:to>
          <xdr:col>1</xdr:col>
          <xdr:colOff>558800</xdr:colOff>
          <xdr:row>61</xdr:row>
          <xdr:rowOff>12700</xdr:rowOff>
        </xdr:to>
        <xdr:sp macro="" textlink="">
          <xdr:nvSpPr>
            <xdr:cNvPr id="33121" name="Check Box 7521" hidden="1">
              <a:extLst>
                <a:ext uri="{63B3BB69-23CF-44E3-9099-C40C66FF867C}">
                  <a14:compatExt spid="_x0000_s33121"/>
                </a:ext>
                <a:ext uri="{FF2B5EF4-FFF2-40B4-BE49-F238E27FC236}">
                  <a16:creationId xmlns:a16="http://schemas.microsoft.com/office/drawing/2014/main" id="{00000000-0008-0000-0000-000061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53</xdr:row>
          <xdr:rowOff>0</xdr:rowOff>
        </xdr:from>
        <xdr:to>
          <xdr:col>1</xdr:col>
          <xdr:colOff>558800</xdr:colOff>
          <xdr:row>54</xdr:row>
          <xdr:rowOff>12700</xdr:rowOff>
        </xdr:to>
        <xdr:sp macro="" textlink="">
          <xdr:nvSpPr>
            <xdr:cNvPr id="33122" name="Check Box 7522" hidden="1">
              <a:extLst>
                <a:ext uri="{63B3BB69-23CF-44E3-9099-C40C66FF867C}">
                  <a14:compatExt spid="_x0000_s33122"/>
                </a:ext>
                <a:ext uri="{FF2B5EF4-FFF2-40B4-BE49-F238E27FC236}">
                  <a16:creationId xmlns:a16="http://schemas.microsoft.com/office/drawing/2014/main" id="{00000000-0008-0000-0000-000062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hyperlink" Target="https://www.vistabule.com/teardrop-trailers/vistabule/" TargetMode="External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P76"/>
  <sheetViews>
    <sheetView showGridLines="0" tabSelected="1" zoomScale="80" zoomScaleNormal="80" workbookViewId="0">
      <selection activeCell="I19" sqref="I19"/>
    </sheetView>
  </sheetViews>
  <sheetFormatPr baseColWidth="10" defaultRowHeight="20"/>
  <cols>
    <col min="1" max="1" width="2.33203125" style="1" customWidth="1"/>
    <col min="2" max="2" width="7.5" style="2" customWidth="1"/>
    <col min="3" max="4" width="10.83203125" style="1" hidden="1" customWidth="1"/>
    <col min="5" max="5" width="7.33203125" style="1" customWidth="1"/>
    <col min="6" max="6" width="40.33203125" style="1" customWidth="1"/>
    <col min="7" max="7" width="17.83203125" style="1" customWidth="1"/>
    <col min="8" max="8" width="19.33203125" style="1" customWidth="1"/>
    <col min="9" max="9" width="28.83203125" style="1" customWidth="1"/>
    <col min="10" max="10" width="19.33203125" style="1" customWidth="1"/>
    <col min="11" max="11" width="35.33203125" style="1" customWidth="1"/>
    <col min="12" max="12" width="10.83203125" style="1" customWidth="1"/>
    <col min="13" max="14" width="20.83203125" style="1" hidden="1" customWidth="1"/>
    <col min="15" max="15" width="21" style="1" hidden="1" customWidth="1"/>
    <col min="16" max="16" width="29.1640625" style="1" hidden="1" customWidth="1"/>
    <col min="17" max="17" width="10.83203125" style="1" customWidth="1"/>
    <col min="18" max="16384" width="10.83203125" style="1"/>
  </cols>
  <sheetData>
    <row r="1" spans="2:16" ht="70" customHeight="1">
      <c r="B1" s="116" t="s">
        <v>38</v>
      </c>
      <c r="C1" s="117"/>
      <c r="D1" s="117"/>
      <c r="E1" s="118"/>
      <c r="F1" s="118"/>
      <c r="G1" s="118"/>
      <c r="H1" s="118"/>
      <c r="I1" s="118"/>
      <c r="J1" s="118"/>
      <c r="K1" s="119"/>
    </row>
    <row r="2" spans="2:16" ht="20" customHeight="1">
      <c r="B2" s="123" t="s">
        <v>45</v>
      </c>
      <c r="C2" s="124"/>
      <c r="D2" s="124"/>
      <c r="E2" s="124"/>
      <c r="F2" s="129" t="s">
        <v>243</v>
      </c>
      <c r="G2" s="129"/>
      <c r="H2" s="32" t="s">
        <v>46</v>
      </c>
      <c r="I2" s="129"/>
      <c r="J2" s="129"/>
      <c r="K2" s="136"/>
    </row>
    <row r="3" spans="2:16" ht="20" customHeight="1">
      <c r="B3" s="123" t="s">
        <v>47</v>
      </c>
      <c r="C3" s="124"/>
      <c r="D3" s="124"/>
      <c r="E3" s="124"/>
      <c r="F3" s="129"/>
      <c r="G3" s="129"/>
      <c r="H3" s="32" t="s">
        <v>98</v>
      </c>
      <c r="I3" s="120"/>
      <c r="J3" s="121"/>
      <c r="K3" s="122"/>
    </row>
    <row r="4" spans="2:16" ht="20" customHeight="1">
      <c r="B4" s="123" t="s">
        <v>6</v>
      </c>
      <c r="C4" s="124"/>
      <c r="D4" s="124"/>
      <c r="E4" s="124"/>
      <c r="F4" s="129"/>
      <c r="G4" s="129"/>
      <c r="H4" s="32" t="s">
        <v>5</v>
      </c>
      <c r="I4" s="129"/>
      <c r="J4" s="129"/>
      <c r="K4" s="136"/>
    </row>
    <row r="5" spans="2:16" ht="20" customHeight="1">
      <c r="B5" s="123" t="s">
        <v>64</v>
      </c>
      <c r="C5" s="124"/>
      <c r="D5" s="124"/>
      <c r="E5" s="124"/>
      <c r="F5" s="120"/>
      <c r="G5" s="142"/>
      <c r="H5" s="32" t="s">
        <v>41</v>
      </c>
      <c r="I5" s="137"/>
      <c r="J5" s="138"/>
      <c r="K5" s="139"/>
    </row>
    <row r="6" spans="2:16" ht="20" customHeight="1" thickBot="1">
      <c r="B6" s="125" t="s">
        <v>99</v>
      </c>
      <c r="C6" s="126"/>
      <c r="D6" s="126"/>
      <c r="E6" s="126"/>
      <c r="F6" s="133"/>
      <c r="G6" s="133"/>
      <c r="H6" s="33" t="s">
        <v>160</v>
      </c>
      <c r="I6" s="134"/>
      <c r="J6" s="134"/>
      <c r="K6" s="135"/>
    </row>
    <row r="7" spans="2:16" ht="9" customHeight="1" thickBot="1">
      <c r="B7" s="8"/>
      <c r="C7" s="9"/>
      <c r="D7" s="9"/>
      <c r="E7" s="9"/>
      <c r="F7" s="9"/>
      <c r="G7" s="10"/>
      <c r="H7" s="10"/>
      <c r="I7" s="11"/>
      <c r="J7" s="10"/>
      <c r="K7" s="12"/>
    </row>
    <row r="8" spans="2:16" hidden="1"/>
    <row r="9" spans="2:16" ht="21" thickBot="1"/>
    <row r="10" spans="2:16" s="3" customFormat="1" ht="22" customHeight="1" thickBot="1">
      <c r="B10" s="58"/>
      <c r="C10" s="59" t="b">
        <v>0</v>
      </c>
      <c r="D10" s="59" t="s">
        <v>11</v>
      </c>
      <c r="E10" s="141" t="s">
        <v>213</v>
      </c>
      <c r="F10" s="141"/>
      <c r="G10" s="141"/>
      <c r="H10" s="141"/>
      <c r="I10" s="60" t="s">
        <v>9</v>
      </c>
      <c r="J10" s="61" t="s">
        <v>53</v>
      </c>
      <c r="K10" s="104">
        <v>24995</v>
      </c>
    </row>
    <row r="11" spans="2:16" ht="22" customHeight="1" thickBot="1">
      <c r="B11" s="130" t="s">
        <v>8</v>
      </c>
      <c r="C11" s="131"/>
      <c r="D11" s="131"/>
      <c r="E11" s="131"/>
      <c r="F11" s="131"/>
      <c r="G11" s="131"/>
      <c r="H11" s="131"/>
      <c r="I11" s="131"/>
      <c r="J11" s="132"/>
      <c r="K11" s="5"/>
      <c r="M11" s="1" t="s">
        <v>174</v>
      </c>
      <c r="N11" s="1" t="s">
        <v>175</v>
      </c>
      <c r="O11" s="1" t="s">
        <v>176</v>
      </c>
      <c r="P11" s="1" t="s">
        <v>177</v>
      </c>
    </row>
    <row r="12" spans="2:16" ht="19" customHeight="1">
      <c r="B12" s="14"/>
      <c r="C12" s="80" t="b">
        <v>1</v>
      </c>
      <c r="D12" s="4" t="s">
        <v>12</v>
      </c>
      <c r="E12" s="152" t="s">
        <v>202</v>
      </c>
      <c r="F12" s="153"/>
      <c r="G12" s="153"/>
      <c r="H12" s="154"/>
      <c r="I12" s="158" t="s">
        <v>52</v>
      </c>
      <c r="J12" s="82">
        <v>595</v>
      </c>
      <c r="K12" s="13">
        <f>IF(C12,J12," ")</f>
        <v>595</v>
      </c>
      <c r="M12" s="1" t="s">
        <v>198</v>
      </c>
      <c r="N12" s="1" t="s">
        <v>198</v>
      </c>
      <c r="O12" s="1" t="s">
        <v>200</v>
      </c>
      <c r="P12" s="1" t="s">
        <v>106</v>
      </c>
    </row>
    <row r="13" spans="2:16" ht="19" customHeight="1">
      <c r="B13" s="14"/>
      <c r="C13" s="80" t="b">
        <v>1</v>
      </c>
      <c r="D13" s="4" t="s">
        <v>13</v>
      </c>
      <c r="E13" s="149" t="s">
        <v>201</v>
      </c>
      <c r="F13" s="150"/>
      <c r="G13" s="150"/>
      <c r="H13" s="151"/>
      <c r="I13" s="128"/>
      <c r="J13" s="83">
        <v>455</v>
      </c>
      <c r="K13" s="13">
        <f t="shared" ref="K13:K23" si="0">IF(C13,J13," ")</f>
        <v>455</v>
      </c>
      <c r="M13" s="1" t="s">
        <v>107</v>
      </c>
      <c r="N13" s="1" t="s">
        <v>107</v>
      </c>
      <c r="O13" s="1" t="s">
        <v>109</v>
      </c>
      <c r="P13" s="1" t="s">
        <v>107</v>
      </c>
    </row>
    <row r="14" spans="2:16" ht="19" customHeight="1">
      <c r="B14" s="14"/>
      <c r="C14" s="80" t="b">
        <v>1</v>
      </c>
      <c r="D14" s="4" t="s">
        <v>14</v>
      </c>
      <c r="E14" s="155" t="s">
        <v>33</v>
      </c>
      <c r="F14" s="156"/>
      <c r="G14" s="156"/>
      <c r="H14" s="157"/>
      <c r="I14" s="128" t="s">
        <v>222</v>
      </c>
      <c r="J14" s="83">
        <v>1295</v>
      </c>
      <c r="K14" s="13">
        <f t="shared" si="0"/>
        <v>1295</v>
      </c>
      <c r="M14" s="1" t="s">
        <v>108</v>
      </c>
      <c r="N14" s="1" t="s">
        <v>178</v>
      </c>
      <c r="O14" s="1" t="s">
        <v>134</v>
      </c>
      <c r="P14" s="1" t="s">
        <v>178</v>
      </c>
    </row>
    <row r="15" spans="2:16" ht="19" customHeight="1">
      <c r="B15" s="14"/>
      <c r="C15" s="80" t="b">
        <v>1</v>
      </c>
      <c r="D15" s="4" t="s">
        <v>18</v>
      </c>
      <c r="E15" s="149" t="s">
        <v>32</v>
      </c>
      <c r="F15" s="150"/>
      <c r="G15" s="150"/>
      <c r="H15" s="151"/>
      <c r="I15" s="147"/>
      <c r="J15" s="82">
        <v>275</v>
      </c>
      <c r="K15" s="13">
        <f t="shared" si="0"/>
        <v>275</v>
      </c>
      <c r="M15" s="1" t="s">
        <v>110</v>
      </c>
      <c r="N15" s="1" t="s">
        <v>111</v>
      </c>
      <c r="O15" s="1" t="s">
        <v>135</v>
      </c>
      <c r="P15" s="1" t="s">
        <v>111</v>
      </c>
    </row>
    <row r="16" spans="2:16" ht="19" customHeight="1">
      <c r="B16" s="14"/>
      <c r="C16" s="80" t="b">
        <v>0</v>
      </c>
      <c r="D16" s="4" t="s">
        <v>15</v>
      </c>
      <c r="E16" s="148" t="s">
        <v>126</v>
      </c>
      <c r="F16" s="148"/>
      <c r="G16" s="148"/>
      <c r="H16" s="144"/>
      <c r="I16" s="128" t="s">
        <v>131</v>
      </c>
      <c r="J16" s="82">
        <v>755</v>
      </c>
      <c r="K16" s="13" t="str">
        <f t="shared" si="0"/>
        <v xml:space="preserve"> </v>
      </c>
      <c r="M16" s="1" t="s">
        <v>161</v>
      </c>
      <c r="N16" s="1" t="s">
        <v>110</v>
      </c>
      <c r="O16" s="1" t="s">
        <v>136</v>
      </c>
      <c r="P16" s="1" t="s">
        <v>110</v>
      </c>
    </row>
    <row r="17" spans="2:16" ht="19" customHeight="1">
      <c r="B17" s="14"/>
      <c r="C17" s="80" t="b">
        <v>1</v>
      </c>
      <c r="D17" s="4" t="s">
        <v>16</v>
      </c>
      <c r="E17" s="148" t="s">
        <v>100</v>
      </c>
      <c r="F17" s="148"/>
      <c r="G17" s="148"/>
      <c r="H17" s="144"/>
      <c r="I17" s="128"/>
      <c r="J17" s="82">
        <v>755</v>
      </c>
      <c r="K17" s="13">
        <f t="shared" si="0"/>
        <v>755</v>
      </c>
      <c r="N17" s="1" t="s">
        <v>112</v>
      </c>
      <c r="O17" s="1" t="s">
        <v>137</v>
      </c>
      <c r="P17" s="1" t="s">
        <v>112</v>
      </c>
    </row>
    <row r="18" spans="2:16" ht="19" customHeight="1">
      <c r="B18" s="14"/>
      <c r="C18" s="80" t="b">
        <v>1</v>
      </c>
      <c r="D18" s="4" t="s">
        <v>39</v>
      </c>
      <c r="E18" s="144" t="s">
        <v>219</v>
      </c>
      <c r="F18" s="145"/>
      <c r="G18" s="145"/>
      <c r="H18" s="146"/>
      <c r="I18" s="35" t="s">
        <v>87</v>
      </c>
      <c r="J18" s="83">
        <v>1195</v>
      </c>
      <c r="K18" s="13">
        <f t="shared" si="0"/>
        <v>1195</v>
      </c>
      <c r="N18" s="1" t="s">
        <v>113</v>
      </c>
      <c r="O18" s="1" t="s">
        <v>186</v>
      </c>
      <c r="P18" s="1" t="s">
        <v>113</v>
      </c>
    </row>
    <row r="19" spans="2:16" ht="19" customHeight="1">
      <c r="B19" s="14"/>
      <c r="C19" s="80" t="b">
        <v>1</v>
      </c>
      <c r="D19" s="4" t="s">
        <v>19</v>
      </c>
      <c r="E19" s="98" t="s">
        <v>225</v>
      </c>
      <c r="F19" s="98"/>
      <c r="G19" s="97"/>
      <c r="H19" s="96" t="s">
        <v>224</v>
      </c>
      <c r="I19" s="107" t="s">
        <v>198</v>
      </c>
      <c r="J19" s="83">
        <v>395</v>
      </c>
      <c r="K19" s="13">
        <f t="shared" si="0"/>
        <v>395</v>
      </c>
      <c r="O19" s="1" t="s">
        <v>138</v>
      </c>
    </row>
    <row r="20" spans="2:16" ht="19" customHeight="1">
      <c r="B20" s="14"/>
      <c r="C20" s="80" t="b">
        <v>1</v>
      </c>
      <c r="D20" s="4" t="s">
        <v>17</v>
      </c>
      <c r="E20" s="143" t="s">
        <v>34</v>
      </c>
      <c r="F20" s="143"/>
      <c r="G20" s="143"/>
      <c r="H20" s="143"/>
      <c r="I20" s="85"/>
      <c r="J20" s="82">
        <v>75</v>
      </c>
      <c r="K20" s="13">
        <f t="shared" si="0"/>
        <v>75</v>
      </c>
      <c r="O20" s="1" t="s">
        <v>139</v>
      </c>
    </row>
    <row r="21" spans="2:16" ht="19" customHeight="1">
      <c r="B21" s="14"/>
      <c r="C21" s="80" t="b">
        <v>1</v>
      </c>
      <c r="D21" s="4" t="s">
        <v>94</v>
      </c>
      <c r="E21" s="143" t="s">
        <v>101</v>
      </c>
      <c r="F21" s="143"/>
      <c r="G21" s="143"/>
      <c r="H21" s="143"/>
      <c r="I21" s="85"/>
      <c r="J21" s="82">
        <v>135</v>
      </c>
      <c r="K21" s="13">
        <f t="shared" si="0"/>
        <v>135</v>
      </c>
      <c r="O21" s="1" t="s">
        <v>140</v>
      </c>
    </row>
    <row r="22" spans="2:16" ht="19" customHeight="1">
      <c r="B22" s="14"/>
      <c r="C22" s="80" t="b">
        <v>1</v>
      </c>
      <c r="D22" s="4" t="s">
        <v>40</v>
      </c>
      <c r="E22" s="81" t="s">
        <v>115</v>
      </c>
      <c r="F22" s="81"/>
      <c r="G22" s="140" t="s">
        <v>204</v>
      </c>
      <c r="H22" s="140"/>
      <c r="I22" s="107" t="s">
        <v>200</v>
      </c>
      <c r="J22" s="82">
        <v>295</v>
      </c>
      <c r="K22" s="13">
        <f t="shared" si="0"/>
        <v>295</v>
      </c>
      <c r="O22" s="1" t="s">
        <v>141</v>
      </c>
    </row>
    <row r="23" spans="2:16" ht="19" customHeight="1" thickBot="1">
      <c r="B23" s="14"/>
      <c r="C23" s="80" t="b">
        <v>0</v>
      </c>
      <c r="D23" s="4" t="s">
        <v>188</v>
      </c>
      <c r="E23" s="191" t="s">
        <v>215</v>
      </c>
      <c r="F23" s="191"/>
      <c r="G23" s="191"/>
      <c r="H23" s="191"/>
      <c r="I23" s="81"/>
      <c r="J23" s="82">
        <v>195</v>
      </c>
      <c r="K23" s="13" t="str">
        <f t="shared" si="0"/>
        <v xml:space="preserve"> </v>
      </c>
      <c r="O23" s="1" t="s">
        <v>116</v>
      </c>
    </row>
    <row r="24" spans="2:16" ht="22" customHeight="1" thickBot="1">
      <c r="B24" s="161" t="s">
        <v>26</v>
      </c>
      <c r="C24" s="180"/>
      <c r="D24" s="180"/>
      <c r="E24" s="180"/>
      <c r="F24" s="180"/>
      <c r="G24" s="180"/>
      <c r="H24" s="180"/>
      <c r="I24" s="180"/>
      <c r="J24" s="181"/>
      <c r="K24" s="6"/>
      <c r="O24" s="1" t="s">
        <v>152</v>
      </c>
    </row>
    <row r="25" spans="2:16" ht="19" customHeight="1">
      <c r="B25" s="14"/>
      <c r="C25" s="80" t="b">
        <v>1</v>
      </c>
      <c r="D25" s="4" t="s">
        <v>27</v>
      </c>
      <c r="E25" s="189" t="s">
        <v>162</v>
      </c>
      <c r="F25" s="190"/>
      <c r="G25" s="190"/>
      <c r="H25" s="190"/>
      <c r="I25" s="57" t="s">
        <v>56</v>
      </c>
      <c r="J25" s="43">
        <v>225</v>
      </c>
      <c r="K25" s="13">
        <f t="shared" ref="K25:K62" si="1">IF(C25,J25," ")</f>
        <v>225</v>
      </c>
      <c r="O25" s="1" t="s">
        <v>117</v>
      </c>
    </row>
    <row r="26" spans="2:16" ht="19" customHeight="1">
      <c r="B26" s="14"/>
      <c r="C26" s="80" t="b">
        <v>1</v>
      </c>
      <c r="D26" s="4" t="s">
        <v>28</v>
      </c>
      <c r="E26" s="143" t="s">
        <v>58</v>
      </c>
      <c r="F26" s="143"/>
      <c r="G26" s="143"/>
      <c r="H26" s="143"/>
      <c r="I26" s="86"/>
      <c r="J26" s="72">
        <v>225</v>
      </c>
      <c r="K26" s="13">
        <f t="shared" si="1"/>
        <v>225</v>
      </c>
      <c r="O26" s="1" t="s">
        <v>118</v>
      </c>
    </row>
    <row r="27" spans="2:16" ht="19" customHeight="1">
      <c r="B27" s="14"/>
      <c r="C27" s="80" t="b">
        <v>1</v>
      </c>
      <c r="D27" s="4" t="s">
        <v>49</v>
      </c>
      <c r="E27" s="143" t="s">
        <v>50</v>
      </c>
      <c r="F27" s="143"/>
      <c r="G27" s="143"/>
      <c r="H27" s="143"/>
      <c r="I27" s="87"/>
      <c r="J27" s="43">
        <v>95</v>
      </c>
      <c r="K27" s="13">
        <f t="shared" si="1"/>
        <v>95</v>
      </c>
    </row>
    <row r="28" spans="2:16" ht="19" customHeight="1">
      <c r="B28" s="14"/>
      <c r="C28" s="80" t="b">
        <v>1</v>
      </c>
      <c r="D28" s="4" t="s">
        <v>29</v>
      </c>
      <c r="E28" s="143" t="s">
        <v>67</v>
      </c>
      <c r="F28" s="143"/>
      <c r="G28" s="143"/>
      <c r="H28" s="143"/>
      <c r="I28" s="85"/>
      <c r="J28" s="43">
        <v>375</v>
      </c>
      <c r="K28" s="13">
        <f t="shared" ref="K28:K33" si="2">IF(C28,J28," ")</f>
        <v>375</v>
      </c>
    </row>
    <row r="29" spans="2:16" ht="19" customHeight="1">
      <c r="B29" s="14"/>
      <c r="C29" s="80" t="b">
        <v>1</v>
      </c>
      <c r="D29" s="4" t="s">
        <v>128</v>
      </c>
      <c r="E29" s="84" t="s">
        <v>133</v>
      </c>
      <c r="F29" s="84"/>
      <c r="G29" s="84"/>
      <c r="H29" s="84"/>
      <c r="I29" s="85"/>
      <c r="J29" s="72">
        <v>195</v>
      </c>
      <c r="K29" s="13">
        <f t="shared" si="2"/>
        <v>195</v>
      </c>
    </row>
    <row r="30" spans="2:16" ht="19" customHeight="1">
      <c r="B30" s="14"/>
      <c r="C30" s="80" t="b">
        <v>1</v>
      </c>
      <c r="D30" s="4" t="s">
        <v>142</v>
      </c>
      <c r="E30" s="88" t="s">
        <v>151</v>
      </c>
      <c r="F30" s="84"/>
      <c r="G30" s="84"/>
      <c r="H30" s="84"/>
      <c r="I30" s="85"/>
      <c r="J30" s="43">
        <v>395</v>
      </c>
      <c r="K30" s="13">
        <f t="shared" si="2"/>
        <v>395</v>
      </c>
    </row>
    <row r="31" spans="2:16" ht="19" customHeight="1">
      <c r="B31" s="14"/>
      <c r="C31" s="80" t="b">
        <v>1</v>
      </c>
      <c r="D31" s="4" t="s">
        <v>172</v>
      </c>
      <c r="E31" s="164" t="s">
        <v>173</v>
      </c>
      <c r="F31" s="164"/>
      <c r="G31" s="164"/>
      <c r="H31" s="164"/>
      <c r="I31" s="95" t="s">
        <v>220</v>
      </c>
      <c r="J31" s="72">
        <v>195</v>
      </c>
      <c r="K31" s="13">
        <f t="shared" si="2"/>
        <v>195</v>
      </c>
    </row>
    <row r="32" spans="2:16" ht="19" customHeight="1">
      <c r="B32" s="14"/>
      <c r="C32" s="80" t="b">
        <v>1</v>
      </c>
      <c r="D32" s="4" t="s">
        <v>189</v>
      </c>
      <c r="E32" s="164" t="s">
        <v>214</v>
      </c>
      <c r="F32" s="164"/>
      <c r="G32" s="164"/>
      <c r="H32" s="164"/>
      <c r="I32" s="164"/>
      <c r="J32" s="43">
        <v>125</v>
      </c>
      <c r="K32" s="13">
        <f t="shared" si="2"/>
        <v>125</v>
      </c>
    </row>
    <row r="33" spans="2:11" ht="19" customHeight="1" thickBot="1">
      <c r="B33" s="14"/>
      <c r="C33" s="80" t="b">
        <v>1</v>
      </c>
      <c r="D33" s="4" t="s">
        <v>190</v>
      </c>
      <c r="E33" s="127" t="s">
        <v>191</v>
      </c>
      <c r="F33" s="127"/>
      <c r="G33" s="127"/>
      <c r="H33" s="127"/>
      <c r="I33" s="85"/>
      <c r="J33" s="43">
        <v>95</v>
      </c>
      <c r="K33" s="13">
        <f t="shared" si="2"/>
        <v>95</v>
      </c>
    </row>
    <row r="34" spans="2:11" ht="22" customHeight="1" thickBot="1">
      <c r="B34" s="161" t="s">
        <v>10</v>
      </c>
      <c r="C34" s="161"/>
      <c r="D34" s="161"/>
      <c r="E34" s="161"/>
      <c r="F34" s="161"/>
      <c r="G34" s="161"/>
      <c r="H34" s="161"/>
      <c r="I34" s="161"/>
      <c r="J34" s="162"/>
      <c r="K34" s="6"/>
    </row>
    <row r="35" spans="2:11" ht="19" customHeight="1">
      <c r="B35" s="14"/>
      <c r="C35" s="80" t="b">
        <v>1</v>
      </c>
      <c r="D35" s="4" t="s">
        <v>20</v>
      </c>
      <c r="E35" s="143" t="s">
        <v>55</v>
      </c>
      <c r="F35" s="143"/>
      <c r="G35" s="143"/>
      <c r="H35" s="143"/>
      <c r="I35" s="85"/>
      <c r="J35" s="83">
        <v>695</v>
      </c>
      <c r="K35" s="13">
        <f t="shared" si="1"/>
        <v>695</v>
      </c>
    </row>
    <row r="36" spans="2:11" ht="19" customHeight="1" thickBot="1">
      <c r="B36" s="14"/>
      <c r="C36" s="80" t="b">
        <v>1</v>
      </c>
      <c r="D36" s="4" t="s">
        <v>21</v>
      </c>
      <c r="E36" s="148" t="s">
        <v>42</v>
      </c>
      <c r="F36" s="148"/>
      <c r="G36" s="148"/>
      <c r="H36" s="148"/>
      <c r="I36" s="25" t="s">
        <v>54</v>
      </c>
      <c r="J36" s="82">
        <v>1995</v>
      </c>
      <c r="K36" s="13">
        <f t="shared" si="1"/>
        <v>1995</v>
      </c>
    </row>
    <row r="37" spans="2:11" ht="22" customHeight="1" thickBot="1">
      <c r="B37" s="161" t="s">
        <v>182</v>
      </c>
      <c r="C37" s="180"/>
      <c r="D37" s="180"/>
      <c r="E37" s="180"/>
      <c r="F37" s="180"/>
      <c r="G37" s="180"/>
      <c r="H37" s="180"/>
      <c r="I37" s="180"/>
      <c r="J37" s="181"/>
      <c r="K37" s="6"/>
    </row>
    <row r="38" spans="2:11" ht="19" customHeight="1">
      <c r="B38" s="14"/>
      <c r="C38" s="80" t="b">
        <v>1</v>
      </c>
      <c r="D38" s="4" t="s">
        <v>22</v>
      </c>
      <c r="E38" s="143" t="s">
        <v>199</v>
      </c>
      <c r="F38" s="163"/>
      <c r="G38" s="187" t="s">
        <v>114</v>
      </c>
      <c r="H38" s="188"/>
      <c r="I38" s="107" t="s">
        <v>198</v>
      </c>
      <c r="J38" s="34">
        <v>425</v>
      </c>
      <c r="K38" s="13">
        <f t="shared" si="1"/>
        <v>425</v>
      </c>
    </row>
    <row r="39" spans="2:11" ht="19" customHeight="1">
      <c r="B39" s="14"/>
      <c r="C39" s="80" t="b">
        <v>1</v>
      </c>
      <c r="D39" s="4" t="s">
        <v>60</v>
      </c>
      <c r="E39" s="143" t="s">
        <v>125</v>
      </c>
      <c r="F39" s="143"/>
      <c r="G39" s="143"/>
      <c r="H39" s="143"/>
      <c r="I39" s="85"/>
      <c r="J39" s="34">
        <v>595</v>
      </c>
      <c r="K39" s="13">
        <f t="shared" si="1"/>
        <v>595</v>
      </c>
    </row>
    <row r="40" spans="2:11" ht="19" customHeight="1">
      <c r="B40" s="14"/>
      <c r="C40" s="80" t="b">
        <v>1</v>
      </c>
      <c r="D40" s="4" t="s">
        <v>23</v>
      </c>
      <c r="E40" s="153" t="s">
        <v>163</v>
      </c>
      <c r="F40" s="153"/>
      <c r="G40" s="153"/>
      <c r="H40" s="153"/>
      <c r="I40" s="89"/>
      <c r="J40" s="73">
        <v>1195</v>
      </c>
      <c r="K40" s="13">
        <f t="shared" si="1"/>
        <v>1195</v>
      </c>
    </row>
    <row r="41" spans="2:11" ht="19" customHeight="1">
      <c r="B41" s="14"/>
      <c r="C41" s="80" t="b">
        <v>1</v>
      </c>
      <c r="D41" s="4" t="s">
        <v>132</v>
      </c>
      <c r="E41" s="153" t="s">
        <v>180</v>
      </c>
      <c r="F41" s="153"/>
      <c r="G41" s="153"/>
      <c r="H41" s="153"/>
      <c r="I41" s="89"/>
      <c r="J41" s="34">
        <v>95</v>
      </c>
      <c r="K41" s="13">
        <f>IF(C41,J41," ")</f>
        <v>95</v>
      </c>
    </row>
    <row r="42" spans="2:11" ht="19" customHeight="1">
      <c r="B42" s="14"/>
      <c r="C42" s="80" t="b">
        <v>1</v>
      </c>
      <c r="D42" s="4" t="s">
        <v>24</v>
      </c>
      <c r="E42" s="165" t="s">
        <v>35</v>
      </c>
      <c r="F42" s="165"/>
      <c r="G42" s="165"/>
      <c r="H42" s="165"/>
      <c r="I42" s="89"/>
      <c r="J42" s="73">
        <v>595</v>
      </c>
      <c r="K42" s="13">
        <f t="shared" si="1"/>
        <v>595</v>
      </c>
    </row>
    <row r="43" spans="2:11" ht="19" customHeight="1">
      <c r="B43" s="14"/>
      <c r="C43" s="80" t="b">
        <v>1</v>
      </c>
      <c r="D43" s="4" t="s">
        <v>65</v>
      </c>
      <c r="E43" s="143" t="s">
        <v>149</v>
      </c>
      <c r="F43" s="143"/>
      <c r="G43" s="143"/>
      <c r="H43" s="143"/>
      <c r="I43" s="85"/>
      <c r="J43" s="34">
        <v>795</v>
      </c>
      <c r="K43" s="13">
        <f t="shared" si="1"/>
        <v>795</v>
      </c>
    </row>
    <row r="44" spans="2:11" ht="19" customHeight="1">
      <c r="B44" s="14"/>
      <c r="C44" s="80" t="b">
        <v>0</v>
      </c>
      <c r="D44" s="4" t="s">
        <v>129</v>
      </c>
      <c r="E44" s="159" t="s">
        <v>228</v>
      </c>
      <c r="F44" s="160"/>
      <c r="G44" s="160"/>
      <c r="H44" s="160"/>
      <c r="I44" s="85"/>
      <c r="J44" s="105" t="s">
        <v>229</v>
      </c>
      <c r="K44" s="13"/>
    </row>
    <row r="45" spans="2:11" ht="19" customHeight="1">
      <c r="B45" s="14"/>
      <c r="C45" s="80" t="b">
        <v>0</v>
      </c>
      <c r="D45" s="4" t="s">
        <v>25</v>
      </c>
      <c r="E45" s="153" t="s">
        <v>203</v>
      </c>
      <c r="F45" s="153"/>
      <c r="G45" s="153"/>
      <c r="H45" s="153"/>
      <c r="J45" s="34">
        <v>1195</v>
      </c>
      <c r="K45" s="13" t="str">
        <f t="shared" si="1"/>
        <v xml:space="preserve"> </v>
      </c>
    </row>
    <row r="46" spans="2:11" ht="19" customHeight="1">
      <c r="B46" s="14"/>
      <c r="C46" s="80" t="b">
        <v>1</v>
      </c>
      <c r="D46" s="4" t="s">
        <v>183</v>
      </c>
      <c r="E46" s="153" t="s">
        <v>187</v>
      </c>
      <c r="F46" s="153"/>
      <c r="G46" s="153"/>
      <c r="H46" s="153"/>
      <c r="J46" s="73">
        <v>295</v>
      </c>
      <c r="K46" s="13">
        <f t="shared" si="1"/>
        <v>295</v>
      </c>
    </row>
    <row r="47" spans="2:11" ht="19" customHeight="1">
      <c r="B47" s="14"/>
      <c r="C47" s="80" t="b">
        <v>0</v>
      </c>
      <c r="D47" s="4" t="s">
        <v>127</v>
      </c>
      <c r="E47" s="143" t="s">
        <v>93</v>
      </c>
      <c r="F47" s="143"/>
      <c r="G47" s="185" t="s">
        <v>114</v>
      </c>
      <c r="H47" s="186"/>
      <c r="I47" s="107" t="s">
        <v>198</v>
      </c>
      <c r="J47" s="73">
        <v>595</v>
      </c>
      <c r="K47" s="13" t="str">
        <f t="shared" si="1"/>
        <v xml:space="preserve"> </v>
      </c>
    </row>
    <row r="48" spans="2:11" ht="19" customHeight="1">
      <c r="B48" s="14"/>
      <c r="C48" s="80" t="b">
        <v>1</v>
      </c>
      <c r="D48" s="4" t="s">
        <v>36</v>
      </c>
      <c r="E48" s="182" t="s">
        <v>1</v>
      </c>
      <c r="F48" s="183"/>
      <c r="G48" s="183"/>
      <c r="H48" s="184"/>
      <c r="I48" s="147" t="s">
        <v>43</v>
      </c>
      <c r="J48" s="34">
        <v>355</v>
      </c>
      <c r="K48" s="13">
        <f t="shared" si="1"/>
        <v>355</v>
      </c>
    </row>
    <row r="49" spans="2:15" ht="19" customHeight="1">
      <c r="B49" s="14"/>
      <c r="C49" s="80" t="b">
        <v>0</v>
      </c>
      <c r="D49" s="4" t="s">
        <v>37</v>
      </c>
      <c r="E49" s="149" t="s">
        <v>181</v>
      </c>
      <c r="F49" s="150"/>
      <c r="G49" s="150"/>
      <c r="H49" s="151"/>
      <c r="I49" s="158"/>
      <c r="J49" s="73">
        <v>825</v>
      </c>
      <c r="K49" s="13" t="str">
        <f t="shared" si="1"/>
        <v xml:space="preserve"> </v>
      </c>
    </row>
    <row r="50" spans="2:15" ht="19" customHeight="1">
      <c r="B50" s="14"/>
      <c r="C50" s="80" t="b">
        <v>1</v>
      </c>
      <c r="D50" s="4" t="s">
        <v>192</v>
      </c>
      <c r="E50" s="143" t="s">
        <v>207</v>
      </c>
      <c r="F50" s="143"/>
      <c r="G50" s="143"/>
      <c r="H50" s="143"/>
      <c r="I50" s="143"/>
      <c r="J50" s="34">
        <v>895</v>
      </c>
      <c r="K50" s="13">
        <f t="shared" si="1"/>
        <v>895</v>
      </c>
    </row>
    <row r="51" spans="2:15" ht="19" customHeight="1" thickBot="1">
      <c r="B51" s="14"/>
      <c r="C51" s="80" t="b">
        <v>1</v>
      </c>
      <c r="D51" s="4" t="s">
        <v>193</v>
      </c>
      <c r="E51" s="143" t="s">
        <v>194</v>
      </c>
      <c r="F51" s="143"/>
      <c r="G51" s="143"/>
      <c r="H51" s="143"/>
      <c r="I51" s="89"/>
      <c r="J51" s="34">
        <v>255</v>
      </c>
      <c r="K51" s="13">
        <f t="shared" si="1"/>
        <v>255</v>
      </c>
    </row>
    <row r="52" spans="2:15" ht="20" customHeight="1" thickBot="1">
      <c r="B52" s="196" t="s">
        <v>209</v>
      </c>
      <c r="C52" s="197"/>
      <c r="D52" s="197"/>
      <c r="E52" s="197"/>
      <c r="F52" s="197"/>
      <c r="G52" s="197"/>
      <c r="H52" s="197"/>
      <c r="I52" s="197"/>
      <c r="J52" s="198"/>
      <c r="K52" s="13" t="str">
        <f t="shared" si="1"/>
        <v xml:space="preserve"> </v>
      </c>
    </row>
    <row r="53" spans="2:15" ht="19" customHeight="1">
      <c r="B53" s="66"/>
      <c r="C53" s="67" t="b">
        <v>1</v>
      </c>
      <c r="D53" s="68" t="s">
        <v>143</v>
      </c>
      <c r="E53" s="195" t="s">
        <v>179</v>
      </c>
      <c r="F53" s="195"/>
      <c r="G53" s="195"/>
      <c r="H53" s="195"/>
      <c r="I53" s="69"/>
      <c r="J53" s="74">
        <v>175</v>
      </c>
      <c r="K53" s="77">
        <f t="shared" si="1"/>
        <v>175</v>
      </c>
    </row>
    <row r="54" spans="2:15" ht="19" customHeight="1">
      <c r="B54" s="14"/>
      <c r="C54" s="80" t="b">
        <v>1</v>
      </c>
      <c r="D54" s="4" t="s">
        <v>218</v>
      </c>
      <c r="E54" s="143" t="s">
        <v>216</v>
      </c>
      <c r="F54" s="143"/>
      <c r="G54" s="143"/>
      <c r="H54" s="143"/>
      <c r="I54" s="85"/>
      <c r="J54" s="75">
        <v>265</v>
      </c>
      <c r="K54" s="77">
        <f t="shared" si="1"/>
        <v>265</v>
      </c>
    </row>
    <row r="55" spans="2:15" ht="19" customHeight="1">
      <c r="B55" s="14"/>
      <c r="C55" s="80" t="b">
        <v>1</v>
      </c>
      <c r="D55" s="4" t="s">
        <v>144</v>
      </c>
      <c r="E55" s="143" t="s">
        <v>208</v>
      </c>
      <c r="F55" s="143"/>
      <c r="G55" s="143"/>
      <c r="H55" s="143"/>
      <c r="I55" s="85"/>
      <c r="J55" s="75">
        <v>525</v>
      </c>
      <c r="K55" s="77">
        <f t="shared" si="1"/>
        <v>525</v>
      </c>
    </row>
    <row r="56" spans="2:15" ht="19" customHeight="1">
      <c r="B56" s="14"/>
      <c r="C56" s="80" t="b">
        <v>0</v>
      </c>
      <c r="D56" s="4" t="s">
        <v>145</v>
      </c>
      <c r="E56" s="175" t="s">
        <v>230</v>
      </c>
      <c r="F56" s="176"/>
      <c r="G56" s="176"/>
      <c r="H56" s="176"/>
      <c r="I56" s="85"/>
      <c r="J56" s="106" t="s">
        <v>229</v>
      </c>
      <c r="K56" s="77"/>
    </row>
    <row r="57" spans="2:15" ht="19" customHeight="1">
      <c r="B57" s="14"/>
      <c r="C57" s="80" t="b">
        <v>1</v>
      </c>
      <c r="D57" s="4" t="s">
        <v>146</v>
      </c>
      <c r="E57" s="169" t="s">
        <v>159</v>
      </c>
      <c r="F57" s="169"/>
      <c r="G57" s="169"/>
      <c r="H57" s="169"/>
      <c r="I57" s="177" t="s">
        <v>156</v>
      </c>
      <c r="J57" s="75">
        <v>15</v>
      </c>
      <c r="K57" s="77">
        <f t="shared" si="1"/>
        <v>15</v>
      </c>
    </row>
    <row r="58" spans="2:15" ht="19" customHeight="1">
      <c r="B58" s="14"/>
      <c r="C58" s="80" t="b">
        <v>1</v>
      </c>
      <c r="D58" s="4" t="s">
        <v>147</v>
      </c>
      <c r="E58" s="169" t="s">
        <v>158</v>
      </c>
      <c r="F58" s="169"/>
      <c r="G58" s="169"/>
      <c r="H58" s="169"/>
      <c r="I58" s="178"/>
      <c r="J58" s="44">
        <v>95</v>
      </c>
      <c r="K58" s="77">
        <f t="shared" si="1"/>
        <v>95</v>
      </c>
    </row>
    <row r="59" spans="2:15" ht="19" customHeight="1">
      <c r="B59" s="14"/>
      <c r="C59" s="80" t="b">
        <v>1</v>
      </c>
      <c r="D59" s="4" t="s">
        <v>148</v>
      </c>
      <c r="E59" s="169" t="s">
        <v>157</v>
      </c>
      <c r="F59" s="169"/>
      <c r="G59" s="169"/>
      <c r="H59" s="169"/>
      <c r="I59" s="179"/>
      <c r="J59" s="75">
        <v>55</v>
      </c>
      <c r="K59" s="77">
        <f t="shared" si="1"/>
        <v>55</v>
      </c>
    </row>
    <row r="60" spans="2:15" ht="19" customHeight="1">
      <c r="B60" s="14"/>
      <c r="C60" s="80" t="b">
        <v>0</v>
      </c>
      <c r="D60" s="4" t="s">
        <v>196</v>
      </c>
      <c r="E60" s="143" t="s">
        <v>206</v>
      </c>
      <c r="F60" s="143"/>
      <c r="G60" s="143"/>
      <c r="H60" s="143"/>
      <c r="I60" s="85"/>
      <c r="J60" s="44">
        <v>100</v>
      </c>
      <c r="K60" s="77" t="str">
        <f t="shared" si="1"/>
        <v xml:space="preserve"> </v>
      </c>
    </row>
    <row r="61" spans="2:15" ht="19" customHeight="1">
      <c r="B61" s="14"/>
      <c r="C61" s="80" t="b">
        <v>0</v>
      </c>
      <c r="D61" s="4" t="s">
        <v>205</v>
      </c>
      <c r="E61" s="143" t="s">
        <v>217</v>
      </c>
      <c r="F61" s="143"/>
      <c r="G61" s="143"/>
      <c r="H61" s="143"/>
      <c r="I61" s="85"/>
      <c r="J61" s="44">
        <v>100</v>
      </c>
      <c r="K61" s="77" t="str">
        <f t="shared" si="1"/>
        <v xml:space="preserve"> </v>
      </c>
    </row>
    <row r="62" spans="2:15" ht="19" customHeight="1">
      <c r="B62" s="14"/>
      <c r="C62" s="80" t="b">
        <v>0</v>
      </c>
      <c r="D62" s="4" t="s">
        <v>197</v>
      </c>
      <c r="E62" s="143" t="s">
        <v>223</v>
      </c>
      <c r="F62" s="143"/>
      <c r="G62" s="143"/>
      <c r="H62" s="143"/>
      <c r="I62" s="90"/>
      <c r="J62" s="75">
        <v>495</v>
      </c>
      <c r="K62" s="77" t="str">
        <f t="shared" si="1"/>
        <v xml:space="preserve"> </v>
      </c>
    </row>
    <row r="63" spans="2:15" ht="19" customHeight="1" thickBot="1">
      <c r="B63" s="56"/>
      <c r="C63" s="70" t="b">
        <v>0</v>
      </c>
      <c r="D63" s="71" t="s">
        <v>195</v>
      </c>
      <c r="E63" s="76" t="s">
        <v>150</v>
      </c>
      <c r="F63" s="76"/>
      <c r="G63" s="76"/>
      <c r="H63" s="76"/>
      <c r="I63" s="78"/>
      <c r="J63" s="79">
        <v>0</v>
      </c>
      <c r="K63" s="94" t="str">
        <f>IF(C63,J63," ")</f>
        <v xml:space="preserve"> </v>
      </c>
      <c r="O63" s="52"/>
    </row>
    <row r="64" spans="2:15" s="52" customFormat="1" ht="10" customHeight="1" thickBot="1">
      <c r="B64" s="53"/>
      <c r="C64" s="54"/>
      <c r="D64" s="54" t="s">
        <v>62</v>
      </c>
      <c r="E64" s="54"/>
      <c r="F64" s="54"/>
      <c r="G64" s="54"/>
      <c r="H64" s="54"/>
      <c r="I64" s="54"/>
      <c r="J64" s="54"/>
      <c r="K64" s="55"/>
      <c r="O64" s="1"/>
    </row>
    <row r="65" spans="2:15" ht="21" customHeight="1">
      <c r="B65" s="14" t="s">
        <v>30</v>
      </c>
      <c r="C65" s="91"/>
      <c r="D65" s="91"/>
      <c r="E65" s="173"/>
      <c r="F65" s="173"/>
      <c r="G65" s="173"/>
      <c r="H65" s="173"/>
      <c r="I65" s="174"/>
      <c r="J65" s="26" t="s">
        <v>31</v>
      </c>
      <c r="K65" s="49">
        <f>SUM(K10:K63)</f>
        <v>41710</v>
      </c>
    </row>
    <row r="66" spans="2:15" ht="21" customHeight="1" thickBot="1">
      <c r="B66" s="14"/>
      <c r="C66" s="92"/>
      <c r="D66" s="92"/>
      <c r="E66" s="92"/>
      <c r="F66" s="92"/>
      <c r="G66" s="92"/>
      <c r="H66" s="92"/>
      <c r="I66" s="7"/>
      <c r="J66" s="27" t="s">
        <v>0</v>
      </c>
      <c r="K66" s="29">
        <f>K65/3</f>
        <v>13903.333333333334</v>
      </c>
    </row>
    <row r="67" spans="2:15" ht="21" customHeight="1" thickTop="1">
      <c r="B67" s="50"/>
      <c r="C67" s="51"/>
      <c r="D67" s="51"/>
      <c r="E67" s="51"/>
      <c r="F67" s="51"/>
      <c r="G67" s="51"/>
      <c r="H67" s="51"/>
      <c r="I67" s="7"/>
      <c r="J67" s="27" t="s">
        <v>2</v>
      </c>
      <c r="K67" s="30">
        <f>K65-K66</f>
        <v>27806.666666666664</v>
      </c>
    </row>
    <row r="68" spans="2:15" ht="21" customHeight="1">
      <c r="B68" s="170" t="s">
        <v>153</v>
      </c>
      <c r="C68" s="171"/>
      <c r="D68" s="171"/>
      <c r="E68" s="171"/>
      <c r="F68" s="171"/>
      <c r="G68" s="171"/>
      <c r="H68" s="171"/>
      <c r="I68" s="172"/>
      <c r="J68" s="27" t="s">
        <v>51</v>
      </c>
      <c r="K68" s="30">
        <f>K67/2</f>
        <v>13903.333333333332</v>
      </c>
    </row>
    <row r="69" spans="2:15" ht="21" customHeight="1" thickBot="1">
      <c r="B69" s="45" t="s">
        <v>102</v>
      </c>
      <c r="C69" s="46"/>
      <c r="D69" s="46"/>
      <c r="E69" s="46"/>
      <c r="F69" s="46"/>
      <c r="G69" s="46"/>
      <c r="H69" s="46"/>
      <c r="I69" s="47"/>
      <c r="J69" s="28" t="s">
        <v>3</v>
      </c>
      <c r="K69" s="31">
        <f>K67-K68</f>
        <v>13903.333333333332</v>
      </c>
      <c r="O69" s="3"/>
    </row>
    <row r="70" spans="2:15" s="3" customFormat="1" ht="10" customHeight="1" thickBot="1">
      <c r="B70" s="192"/>
      <c r="C70" s="193"/>
      <c r="D70" s="193"/>
      <c r="E70" s="193"/>
      <c r="F70" s="193"/>
      <c r="G70" s="193"/>
      <c r="H70" s="193"/>
      <c r="I70" s="193"/>
      <c r="J70" s="193"/>
      <c r="K70" s="194"/>
      <c r="O70" s="1"/>
    </row>
    <row r="71" spans="2:15" ht="21" thickBot="1">
      <c r="B71" s="99" t="s">
        <v>124</v>
      </c>
      <c r="C71" s="100"/>
      <c r="D71" s="100"/>
      <c r="E71" s="100"/>
      <c r="F71" s="100"/>
      <c r="G71" s="100"/>
      <c r="H71" s="100"/>
      <c r="I71" s="100"/>
      <c r="J71" s="36" t="s">
        <v>104</v>
      </c>
      <c r="K71" s="48">
        <v>1420</v>
      </c>
    </row>
    <row r="72" spans="2:15" ht="21" thickBot="1">
      <c r="B72" s="93" t="s">
        <v>121</v>
      </c>
      <c r="C72" s="101"/>
      <c r="D72" s="101"/>
      <c r="E72" s="101"/>
      <c r="F72" s="101"/>
      <c r="G72" s="166" t="s">
        <v>155</v>
      </c>
      <c r="H72" s="167"/>
      <c r="I72" s="168"/>
      <c r="J72" s="36" t="s">
        <v>89</v>
      </c>
      <c r="K72" s="48">
        <f>'Weight Calc'!D34</f>
        <v>206.80000000000007</v>
      </c>
    </row>
    <row r="73" spans="2:15" ht="21" thickBot="1">
      <c r="B73" s="93" t="s">
        <v>122</v>
      </c>
      <c r="C73" s="102"/>
      <c r="D73" s="102"/>
      <c r="E73" s="102"/>
      <c r="F73" s="103"/>
      <c r="G73" s="166" t="s">
        <v>154</v>
      </c>
      <c r="H73" s="167"/>
      <c r="I73" s="168"/>
      <c r="J73" s="40" t="s">
        <v>88</v>
      </c>
      <c r="K73" s="41">
        <v>0</v>
      </c>
    </row>
    <row r="74" spans="2:15" ht="21" thickBot="1">
      <c r="B74" s="93" t="s">
        <v>123</v>
      </c>
      <c r="C74" s="103"/>
      <c r="D74" s="103"/>
      <c r="E74" s="103"/>
      <c r="F74" s="103"/>
      <c r="G74" s="166" t="s">
        <v>210</v>
      </c>
      <c r="H74" s="167"/>
      <c r="I74" s="168"/>
      <c r="J74" s="39" t="s">
        <v>103</v>
      </c>
      <c r="K74" s="37">
        <f>SUM(K71:K73)</f>
        <v>1626.8000000000002</v>
      </c>
    </row>
    <row r="75" spans="2:15" ht="21" thickBot="1">
      <c r="B75" s="113" t="s">
        <v>242</v>
      </c>
      <c r="C75" s="114"/>
      <c r="D75" s="114"/>
      <c r="E75" s="114"/>
      <c r="F75" s="115"/>
      <c r="G75" s="166" t="s">
        <v>167</v>
      </c>
      <c r="H75" s="167"/>
      <c r="I75" s="168"/>
      <c r="J75" s="36" t="s">
        <v>105</v>
      </c>
      <c r="K75" s="38">
        <f>'Weight Calc'!E36</f>
        <v>188.84</v>
      </c>
    </row>
    <row r="76" spans="2:15">
      <c r="B76" s="23"/>
    </row>
  </sheetData>
  <mergeCells count="81">
    <mergeCell ref="B70:K70"/>
    <mergeCell ref="E51:H51"/>
    <mergeCell ref="E53:H53"/>
    <mergeCell ref="B52:J52"/>
    <mergeCell ref="E54:H54"/>
    <mergeCell ref="I48:I49"/>
    <mergeCell ref="E35:H35"/>
    <mergeCell ref="E21:H21"/>
    <mergeCell ref="E49:H49"/>
    <mergeCell ref="B37:J37"/>
    <mergeCell ref="E26:H26"/>
    <mergeCell ref="E27:H27"/>
    <mergeCell ref="E39:H39"/>
    <mergeCell ref="E48:H48"/>
    <mergeCell ref="G47:H47"/>
    <mergeCell ref="B24:J24"/>
    <mergeCell ref="G38:H38"/>
    <mergeCell ref="E25:H25"/>
    <mergeCell ref="E23:H23"/>
    <mergeCell ref="E47:F47"/>
    <mergeCell ref="E43:H43"/>
    <mergeCell ref="E50:I50"/>
    <mergeCell ref="G75:I75"/>
    <mergeCell ref="G72:I72"/>
    <mergeCell ref="E57:H57"/>
    <mergeCell ref="E58:H58"/>
    <mergeCell ref="E59:H59"/>
    <mergeCell ref="G73:I73"/>
    <mergeCell ref="E60:H60"/>
    <mergeCell ref="E62:H62"/>
    <mergeCell ref="E61:H61"/>
    <mergeCell ref="G74:I74"/>
    <mergeCell ref="B68:I68"/>
    <mergeCell ref="E65:I65"/>
    <mergeCell ref="E55:H55"/>
    <mergeCell ref="E56:H56"/>
    <mergeCell ref="I57:I59"/>
    <mergeCell ref="E46:H46"/>
    <mergeCell ref="E28:H28"/>
    <mergeCell ref="E44:H44"/>
    <mergeCell ref="B34:J34"/>
    <mergeCell ref="E38:F38"/>
    <mergeCell ref="E31:H31"/>
    <mergeCell ref="E41:H41"/>
    <mergeCell ref="E32:I32"/>
    <mergeCell ref="E45:H45"/>
    <mergeCell ref="E40:H40"/>
    <mergeCell ref="E42:H42"/>
    <mergeCell ref="E36:H36"/>
    <mergeCell ref="I14:I15"/>
    <mergeCell ref="E17:H17"/>
    <mergeCell ref="E15:H15"/>
    <mergeCell ref="E16:H16"/>
    <mergeCell ref="E12:H12"/>
    <mergeCell ref="E13:H13"/>
    <mergeCell ref="E14:H14"/>
    <mergeCell ref="I12:I13"/>
    <mergeCell ref="B2:E2"/>
    <mergeCell ref="G22:H22"/>
    <mergeCell ref="F4:G4"/>
    <mergeCell ref="E10:H10"/>
    <mergeCell ref="B4:E4"/>
    <mergeCell ref="F5:G5"/>
    <mergeCell ref="E20:H20"/>
    <mergeCell ref="E18:H18"/>
    <mergeCell ref="B75:F75"/>
    <mergeCell ref="B1:K1"/>
    <mergeCell ref="I3:K3"/>
    <mergeCell ref="B5:E5"/>
    <mergeCell ref="B6:E6"/>
    <mergeCell ref="E33:H33"/>
    <mergeCell ref="I16:I17"/>
    <mergeCell ref="F2:G2"/>
    <mergeCell ref="B11:J11"/>
    <mergeCell ref="F6:G6"/>
    <mergeCell ref="I6:K6"/>
    <mergeCell ref="I4:K4"/>
    <mergeCell ref="I2:K2"/>
    <mergeCell ref="B3:E3"/>
    <mergeCell ref="I5:K5"/>
    <mergeCell ref="F3:G3"/>
  </mergeCells>
  <phoneticPr fontId="1" type="noConversion"/>
  <conditionalFormatting sqref="I19">
    <cfRule type="expression" dxfId="3" priority="19">
      <formula>AND(C19=TRUE,OR(LEN(TRIM(I19))=0,I19="CHOOSE COLOR",I19="CHOOSE DESIGN"))</formula>
    </cfRule>
  </conditionalFormatting>
  <conditionalFormatting sqref="I22">
    <cfRule type="expression" dxfId="2" priority="22">
      <formula>AND(C22=TRUE,OR(LEN(TRIM(I22))=0,I22="CHOOSE COLOR",I22="CHOOSE DESIGN"))</formula>
    </cfRule>
  </conditionalFormatting>
  <conditionalFormatting sqref="I38">
    <cfRule type="expression" dxfId="1" priority="38">
      <formula>AND(C38=TRUE,OR(LEN(TRIM(I38))=0,I38="CHOOSE COLOR",I38="CHOOSE DESIGN"))</formula>
    </cfRule>
  </conditionalFormatting>
  <conditionalFormatting sqref="I47">
    <cfRule type="expression" dxfId="0" priority="47">
      <formula>AND(C47=TRUE,OR(LEN(TRIM(I47))=0,I47="CHOOSE COLOR",I47="CHOOSE DESIGN"))</formula>
    </cfRule>
  </conditionalFormatting>
  <dataValidations count="4">
    <dataValidation type="list" allowBlank="1" showInputMessage="1" showErrorMessage="1" sqref="I19" xr:uid="{00000000-0002-0000-0000-000000000000}">
      <formula1>$M$12:$M$17</formula1>
    </dataValidation>
    <dataValidation type="list" allowBlank="1" showInputMessage="1" showErrorMessage="1" sqref="I38" xr:uid="{00000000-0002-0000-0000-000001000000}">
      <formula1>$N$12:$N$19</formula1>
    </dataValidation>
    <dataValidation type="list" allowBlank="1" showInputMessage="1" showErrorMessage="1" sqref="I47" xr:uid="{00000000-0002-0000-0000-000002000000}">
      <formula1>$M$12:$M$16</formula1>
    </dataValidation>
    <dataValidation type="list" allowBlank="1" showInputMessage="1" showErrorMessage="1" sqref="I22" xr:uid="{00000000-0002-0000-0000-000003000000}">
      <formula1>$O$12:$O$26</formula1>
    </dataValidation>
  </dataValidations>
  <hyperlinks>
    <hyperlink ref="E10:H10" r:id="rId1" location="base-package" display="Visit our website to explore base package details" xr:uid="{2D8745D7-65CE-4C41-AA08-44DBACCEEAFE}"/>
  </hyperlinks>
  <pageMargins left="0.7" right="0.7" top="0.75" bottom="0.75" header="0.3" footer="0.3"/>
  <pageSetup scale="47" orientation="portrait" horizontalDpi="4294967292" verticalDpi="4294967292" copies="5"/>
  <headerFooter alignWithMargins="0"/>
  <rowBreaks count="1" manualBreakCount="1">
    <brk id="71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8" r:id="rId4" name="Check Box 444">
              <controlPr locked="0"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0</xdr:rowOff>
                  </from>
                  <to>
                    <xdr:col>1</xdr:col>
                    <xdr:colOff>558800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5" name="Check Box 451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0</xdr:rowOff>
                  </from>
                  <to>
                    <xdr:col>1</xdr:col>
                    <xdr:colOff>558800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" name="Check Box 452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0</xdr:rowOff>
                  </from>
                  <to>
                    <xdr:col>1</xdr:col>
                    <xdr:colOff>558800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" name="Check Box 456">
              <controlPr defaultSize="0" autoFill="0" autoLine="0" autoPict="0">
                <anchor moveWithCells="1">
                  <from>
                    <xdr:col>1</xdr:col>
                    <xdr:colOff>165100</xdr:colOff>
                    <xdr:row>17</xdr:row>
                    <xdr:rowOff>0</xdr:rowOff>
                  </from>
                  <to>
                    <xdr:col>1</xdr:col>
                    <xdr:colOff>558800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" name="Check Box 457">
              <controlPr defaultSize="0" autoFill="0" autoLine="0" autoPict="0">
                <anchor moveWithCells="1">
                  <from>
                    <xdr:col>1</xdr:col>
                    <xdr:colOff>165100</xdr:colOff>
                    <xdr:row>15</xdr:row>
                    <xdr:rowOff>0</xdr:rowOff>
                  </from>
                  <to>
                    <xdr:col>1</xdr:col>
                    <xdr:colOff>558800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9" name="Check Box 458">
              <controlPr defaultSize="0" autoFill="0" autoLine="0" autoPict="0">
                <anchor moveWithCells="1">
                  <from>
                    <xdr:col>1</xdr:col>
                    <xdr:colOff>165100</xdr:colOff>
                    <xdr:row>16</xdr:row>
                    <xdr:rowOff>0</xdr:rowOff>
                  </from>
                  <to>
                    <xdr:col>1</xdr:col>
                    <xdr:colOff>558800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0" name="Check Box 463">
              <controlPr defaultSize="0" autoFill="0" autoLine="0" autoPict="0">
                <anchor moveWithCells="1">
                  <from>
                    <xdr:col>1</xdr:col>
                    <xdr:colOff>165100</xdr:colOff>
                    <xdr:row>24</xdr:row>
                    <xdr:rowOff>0</xdr:rowOff>
                  </from>
                  <to>
                    <xdr:col>1</xdr:col>
                    <xdr:colOff>558800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1" name="Check Box 464">
              <controlPr defaultSize="0" autoFill="0" autoLine="0" autoPict="0">
                <anchor moveWithCells="1">
                  <from>
                    <xdr:col>1</xdr:col>
                    <xdr:colOff>165100</xdr:colOff>
                    <xdr:row>25</xdr:row>
                    <xdr:rowOff>0</xdr:rowOff>
                  </from>
                  <to>
                    <xdr:col>1</xdr:col>
                    <xdr:colOff>558800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2" name="Check Box 466">
              <controlPr defaultSize="0" autoFill="0" autoLine="0" autoPict="0">
                <anchor moveWithCells="1">
                  <from>
                    <xdr:col>1</xdr:col>
                    <xdr:colOff>165100</xdr:colOff>
                    <xdr:row>28</xdr:row>
                    <xdr:rowOff>0</xdr:rowOff>
                  </from>
                  <to>
                    <xdr:col>1</xdr:col>
                    <xdr:colOff>558800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3" name="Check Box 472">
              <controlPr defaultSize="0" autoFill="0" autoLine="0" autoPict="0">
                <anchor moveWithCells="1">
                  <from>
                    <xdr:col>1</xdr:col>
                    <xdr:colOff>165100</xdr:colOff>
                    <xdr:row>34</xdr:row>
                    <xdr:rowOff>0</xdr:rowOff>
                  </from>
                  <to>
                    <xdr:col>1</xdr:col>
                    <xdr:colOff>558800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4" name="Check Box 473">
              <controlPr defaultSize="0" autoFill="0" autoLine="0" autoPict="0">
                <anchor moveWithCells="1">
                  <from>
                    <xdr:col>1</xdr:col>
                    <xdr:colOff>165100</xdr:colOff>
                    <xdr:row>35</xdr:row>
                    <xdr:rowOff>0</xdr:rowOff>
                  </from>
                  <to>
                    <xdr:col>1</xdr:col>
                    <xdr:colOff>558800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" name="Check Box 477">
              <controlPr defaultSize="0" autoFill="0" autoLine="0" autoPict="0">
                <anchor moveWithCells="1">
                  <from>
                    <xdr:col>1</xdr:col>
                    <xdr:colOff>165100</xdr:colOff>
                    <xdr:row>39</xdr:row>
                    <xdr:rowOff>0</xdr:rowOff>
                  </from>
                  <to>
                    <xdr:col>1</xdr:col>
                    <xdr:colOff>558800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6" name="Check Box 480">
              <controlPr defaultSize="0" autoFill="0" autoLine="0" autoPict="0">
                <anchor moveWithCells="1">
                  <from>
                    <xdr:col>1</xdr:col>
                    <xdr:colOff>165100</xdr:colOff>
                    <xdr:row>41</xdr:row>
                    <xdr:rowOff>0</xdr:rowOff>
                  </from>
                  <to>
                    <xdr:col>1</xdr:col>
                    <xdr:colOff>558800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" name="Check Box 482">
              <controlPr defaultSize="0" autoFill="0" autoLine="0" autoPict="0">
                <anchor moveWithCells="1">
                  <from>
                    <xdr:col>1</xdr:col>
                    <xdr:colOff>165100</xdr:colOff>
                    <xdr:row>46</xdr:row>
                    <xdr:rowOff>0</xdr:rowOff>
                  </from>
                  <to>
                    <xdr:col>1</xdr:col>
                    <xdr:colOff>558800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8" name="Check Box 483">
              <controlPr defaultSize="0" autoFill="0" autoLine="0" autoPict="0">
                <anchor moveWithCells="1">
                  <from>
                    <xdr:col>1</xdr:col>
                    <xdr:colOff>165100</xdr:colOff>
                    <xdr:row>47</xdr:row>
                    <xdr:rowOff>0</xdr:rowOff>
                  </from>
                  <to>
                    <xdr:col>1</xdr:col>
                    <xdr:colOff>558800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19" name="Check Box 835">
              <controlPr defaultSize="0" autoFill="0" autoLine="0" autoPict="0">
                <anchor moveWithCells="1">
                  <from>
                    <xdr:col>1</xdr:col>
                    <xdr:colOff>165100</xdr:colOff>
                    <xdr:row>37</xdr:row>
                    <xdr:rowOff>0</xdr:rowOff>
                  </from>
                  <to>
                    <xdr:col>1</xdr:col>
                    <xdr:colOff>558800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0" name="Check Box 838">
              <controlPr defaultSize="0" autoFill="0" autoLine="0" autoPict="0">
                <anchor moveWithCells="1">
                  <from>
                    <xdr:col>1</xdr:col>
                    <xdr:colOff>165100</xdr:colOff>
                    <xdr:row>18</xdr:row>
                    <xdr:rowOff>0</xdr:rowOff>
                  </from>
                  <to>
                    <xdr:col>1</xdr:col>
                    <xdr:colOff>558800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1" name="Check Box 839">
              <controlPr defaultSize="0" autoFill="0" autoLine="0" autoPict="0">
                <anchor moveWithCells="1">
                  <from>
                    <xdr:col>1</xdr:col>
                    <xdr:colOff>165100</xdr:colOff>
                    <xdr:row>20</xdr:row>
                    <xdr:rowOff>0</xdr:rowOff>
                  </from>
                  <to>
                    <xdr:col>1</xdr:col>
                    <xdr:colOff>558800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2" name="Check Box 929">
              <controlPr defaultSize="0" autoFill="0" autoLine="0" autoPict="0">
                <anchor moveWithCells="1">
                  <from>
                    <xdr:col>1</xdr:col>
                    <xdr:colOff>165100</xdr:colOff>
                    <xdr:row>19</xdr:row>
                    <xdr:rowOff>0</xdr:rowOff>
                  </from>
                  <to>
                    <xdr:col>1</xdr:col>
                    <xdr:colOff>558800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23" name="Check Box 1163">
              <controlPr defaultSize="0" autoFill="0" autoLine="0" autoPict="0">
                <anchor moveWithCells="1">
                  <from>
                    <xdr:col>1</xdr:col>
                    <xdr:colOff>165100</xdr:colOff>
                    <xdr:row>14</xdr:row>
                    <xdr:rowOff>0</xdr:rowOff>
                  </from>
                  <to>
                    <xdr:col>1</xdr:col>
                    <xdr:colOff>558800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24" name="Check Box 1204">
              <controlPr defaultSize="0" autoFill="0" autoLine="0" autoPict="0">
                <anchor moveWithCells="1">
                  <from>
                    <xdr:col>1</xdr:col>
                    <xdr:colOff>165100</xdr:colOff>
                    <xdr:row>48</xdr:row>
                    <xdr:rowOff>0</xdr:rowOff>
                  </from>
                  <to>
                    <xdr:col>1</xdr:col>
                    <xdr:colOff>558800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5" name="Check Box 1231">
              <controlPr defaultSize="0" autoFill="0" autoLine="0" autoPict="0">
                <anchor moveWithCells="1">
                  <from>
                    <xdr:col>1</xdr:col>
                    <xdr:colOff>165100</xdr:colOff>
                    <xdr:row>44</xdr:row>
                    <xdr:rowOff>0</xdr:rowOff>
                  </from>
                  <to>
                    <xdr:col>1</xdr:col>
                    <xdr:colOff>558800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26" name="Check Box 1764">
              <controlPr defaultSize="0" autoFill="0" autoLine="0" autoPict="0">
                <anchor moveWithCells="1">
                  <from>
                    <xdr:col>1</xdr:col>
                    <xdr:colOff>165100</xdr:colOff>
                    <xdr:row>26</xdr:row>
                    <xdr:rowOff>0</xdr:rowOff>
                  </from>
                  <to>
                    <xdr:col>1</xdr:col>
                    <xdr:colOff>558800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6" r:id="rId27" name="Check Box 2494">
              <controlPr defaultSize="0" autoFill="0" autoLine="0" autoPict="0">
                <anchor moveWithCells="1">
                  <from>
                    <xdr:col>1</xdr:col>
                    <xdr:colOff>165100</xdr:colOff>
                    <xdr:row>42</xdr:row>
                    <xdr:rowOff>0</xdr:rowOff>
                  </from>
                  <to>
                    <xdr:col>1</xdr:col>
                    <xdr:colOff>558800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8" r:id="rId28" name="Check Box 3734">
              <controlPr defaultSize="0" autoFill="0" autoLine="0" autoPict="0">
                <anchor moveWithCells="1">
                  <from>
                    <xdr:col>1</xdr:col>
                    <xdr:colOff>165100</xdr:colOff>
                    <xdr:row>21</xdr:row>
                    <xdr:rowOff>0</xdr:rowOff>
                  </from>
                  <to>
                    <xdr:col>1</xdr:col>
                    <xdr:colOff>558800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7" r:id="rId29" name="Check Box 3983">
              <controlPr defaultSize="0" autoFill="0" autoLine="0" autoPict="0">
                <anchor moveWithCells="1">
                  <from>
                    <xdr:col>1</xdr:col>
                    <xdr:colOff>165100</xdr:colOff>
                    <xdr:row>40</xdr:row>
                    <xdr:rowOff>0</xdr:rowOff>
                  </from>
                  <to>
                    <xdr:col>1</xdr:col>
                    <xdr:colOff>558800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30" name="Check Box 4115">
              <controlPr defaultSize="0" autoFill="0" autoLine="0" autoPict="0">
                <anchor moveWithCells="1">
                  <from>
                    <xdr:col>1</xdr:col>
                    <xdr:colOff>165100</xdr:colOff>
                    <xdr:row>27</xdr:row>
                    <xdr:rowOff>0</xdr:rowOff>
                  </from>
                  <to>
                    <xdr:col>1</xdr:col>
                    <xdr:colOff>558800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31" name="Check Box 4116">
              <controlPr defaultSize="0" autoFill="0" autoLine="0" autoPict="0">
                <anchor moveWithCells="1">
                  <from>
                    <xdr:col>1</xdr:col>
                    <xdr:colOff>165100</xdr:colOff>
                    <xdr:row>43</xdr:row>
                    <xdr:rowOff>0</xdr:rowOff>
                  </from>
                  <to>
                    <xdr:col>1</xdr:col>
                    <xdr:colOff>558800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5" r:id="rId32" name="Check Box 4307">
              <controlPr defaultSize="0" autoFill="0" autoLine="0" autoPict="0">
                <anchor moveWithCells="1">
                  <from>
                    <xdr:col>1</xdr:col>
                    <xdr:colOff>165100</xdr:colOff>
                    <xdr:row>59</xdr:row>
                    <xdr:rowOff>0</xdr:rowOff>
                  </from>
                  <to>
                    <xdr:col>1</xdr:col>
                    <xdr:colOff>558800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3" r:id="rId33" name="Check Box 4455">
              <controlPr defaultSize="0" autoFill="0" autoLine="0" autoPict="0">
                <anchor moveWithCells="1">
                  <from>
                    <xdr:col>1</xdr:col>
                    <xdr:colOff>165100</xdr:colOff>
                    <xdr:row>29</xdr:row>
                    <xdr:rowOff>0</xdr:rowOff>
                  </from>
                  <to>
                    <xdr:col>1</xdr:col>
                    <xdr:colOff>558800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2" r:id="rId34" name="Check Box 4864">
              <controlPr defaultSize="0" autoFill="0" autoLine="0" autoPict="0">
                <anchor moveWithCells="1">
                  <from>
                    <xdr:col>1</xdr:col>
                    <xdr:colOff>165100</xdr:colOff>
                    <xdr:row>52</xdr:row>
                    <xdr:rowOff>0</xdr:rowOff>
                  </from>
                  <to>
                    <xdr:col>1</xdr:col>
                    <xdr:colOff>558800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3" r:id="rId35" name="Check Box 4865">
              <controlPr defaultSize="0" autoFill="0" autoLine="0" autoPict="0">
                <anchor moveWithCells="1">
                  <from>
                    <xdr:col>1</xdr:col>
                    <xdr:colOff>165100</xdr:colOff>
                    <xdr:row>54</xdr:row>
                    <xdr:rowOff>0</xdr:rowOff>
                  </from>
                  <to>
                    <xdr:col>1</xdr:col>
                    <xdr:colOff>558800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0" r:id="rId36" name="Check Box 4882">
              <controlPr defaultSize="0" autoFill="0" autoLine="0" autoPict="0">
                <anchor moveWithCells="1">
                  <from>
                    <xdr:col>1</xdr:col>
                    <xdr:colOff>165100</xdr:colOff>
                    <xdr:row>55</xdr:row>
                    <xdr:rowOff>0</xdr:rowOff>
                  </from>
                  <to>
                    <xdr:col>1</xdr:col>
                    <xdr:colOff>558800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1" r:id="rId37" name="Check Box 5501">
              <controlPr defaultSize="0" autoFill="0" autoLine="0" autoPict="0">
                <anchor moveWithCells="1">
                  <from>
                    <xdr:col>1</xdr:col>
                    <xdr:colOff>165100</xdr:colOff>
                    <xdr:row>56</xdr:row>
                    <xdr:rowOff>0</xdr:rowOff>
                  </from>
                  <to>
                    <xdr:col>1</xdr:col>
                    <xdr:colOff>558800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2" r:id="rId38" name="Check Box 5502">
              <controlPr defaultSize="0" autoFill="0" autoLine="0" autoPict="0">
                <anchor moveWithCells="1">
                  <from>
                    <xdr:col>1</xdr:col>
                    <xdr:colOff>165100</xdr:colOff>
                    <xdr:row>57</xdr:row>
                    <xdr:rowOff>0</xdr:rowOff>
                  </from>
                  <to>
                    <xdr:col>1</xdr:col>
                    <xdr:colOff>558800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3" r:id="rId39" name="Check Box 5503">
              <controlPr defaultSize="0" autoFill="0" autoLine="0" autoPict="0">
                <anchor moveWithCells="1">
                  <from>
                    <xdr:col>1</xdr:col>
                    <xdr:colOff>165100</xdr:colOff>
                    <xdr:row>58</xdr:row>
                    <xdr:rowOff>0</xdr:rowOff>
                  </from>
                  <to>
                    <xdr:col>1</xdr:col>
                    <xdr:colOff>558800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40" name="Check Box 7230">
              <controlPr defaultSize="0" autoFill="0" autoLine="0" autoPict="0">
                <anchor moveWithCells="1">
                  <from>
                    <xdr:col>1</xdr:col>
                    <xdr:colOff>165100</xdr:colOff>
                    <xdr:row>30</xdr:row>
                    <xdr:rowOff>0</xdr:rowOff>
                  </from>
                  <to>
                    <xdr:col>1</xdr:col>
                    <xdr:colOff>558800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9" r:id="rId41" name="Check Box 7319">
              <controlPr defaultSize="0" autoFill="0" autoLine="0" autoPict="0">
                <anchor moveWithCells="1">
                  <from>
                    <xdr:col>1</xdr:col>
                    <xdr:colOff>165100</xdr:colOff>
                    <xdr:row>38</xdr:row>
                    <xdr:rowOff>0</xdr:rowOff>
                  </from>
                  <to>
                    <xdr:col>1</xdr:col>
                    <xdr:colOff>558800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1" r:id="rId42" name="Check Box 7511">
              <controlPr defaultSize="0" autoFill="0" autoLine="0" autoPict="0">
                <anchor moveWithCells="1">
                  <from>
                    <xdr:col>1</xdr:col>
                    <xdr:colOff>165100</xdr:colOff>
                    <xdr:row>45</xdr:row>
                    <xdr:rowOff>0</xdr:rowOff>
                  </from>
                  <to>
                    <xdr:col>1</xdr:col>
                    <xdr:colOff>558800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2" r:id="rId43" name="Check Box 7512">
              <controlPr defaultSize="0" autoFill="0" autoLine="0" autoPict="0">
                <anchor moveWithCells="1">
                  <from>
                    <xdr:col>1</xdr:col>
                    <xdr:colOff>165100</xdr:colOff>
                    <xdr:row>22</xdr:row>
                    <xdr:rowOff>0</xdr:rowOff>
                  </from>
                  <to>
                    <xdr:col>1</xdr:col>
                    <xdr:colOff>558800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3" r:id="rId44" name="Check Box 7513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1</xdr:col>
                    <xdr:colOff>558800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4" r:id="rId45" name="Check Box 7514">
              <controlPr defaultSize="0" autoFill="0" autoLine="0" autoPict="0">
                <anchor moveWithCells="1">
                  <from>
                    <xdr:col>1</xdr:col>
                    <xdr:colOff>165100</xdr:colOff>
                    <xdr:row>32</xdr:row>
                    <xdr:rowOff>0</xdr:rowOff>
                  </from>
                  <to>
                    <xdr:col>1</xdr:col>
                    <xdr:colOff>558800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5" r:id="rId46" name="Check Box 7515">
              <controlPr defaultSize="0" autoFill="0" autoLine="0" autoPict="0">
                <anchor moveWithCells="1">
                  <from>
                    <xdr:col>1</xdr:col>
                    <xdr:colOff>165100</xdr:colOff>
                    <xdr:row>49</xdr:row>
                    <xdr:rowOff>0</xdr:rowOff>
                  </from>
                  <to>
                    <xdr:col>1</xdr:col>
                    <xdr:colOff>558800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6" r:id="rId47" name="Check Box 7516">
              <controlPr defaultSize="0" autoFill="0" autoLine="0" autoPict="0">
                <anchor moveWithCells="1">
                  <from>
                    <xdr:col>1</xdr:col>
                    <xdr:colOff>165100</xdr:colOff>
                    <xdr:row>50</xdr:row>
                    <xdr:rowOff>0</xdr:rowOff>
                  </from>
                  <to>
                    <xdr:col>1</xdr:col>
                    <xdr:colOff>558800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9" r:id="rId48" name="Check Box 7519">
              <controlPr defaultSize="0" autoFill="0" autoLine="0" autoPict="0">
                <anchor moveWithCells="1">
                  <from>
                    <xdr:col>1</xdr:col>
                    <xdr:colOff>165100</xdr:colOff>
                    <xdr:row>61</xdr:row>
                    <xdr:rowOff>0</xdr:rowOff>
                  </from>
                  <to>
                    <xdr:col>1</xdr:col>
                    <xdr:colOff>558800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0" r:id="rId49" name="Check Box 7520">
              <controlPr defaultSize="0" autoFill="0" autoLine="0" autoPict="0">
                <anchor moveWithCells="1">
                  <from>
                    <xdr:col>1</xdr:col>
                    <xdr:colOff>165100</xdr:colOff>
                    <xdr:row>62</xdr:row>
                    <xdr:rowOff>0</xdr:rowOff>
                  </from>
                  <to>
                    <xdr:col>1</xdr:col>
                    <xdr:colOff>558800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1" r:id="rId50" name="Check Box 7521">
              <controlPr defaultSize="0" autoFill="0" autoLine="0" autoPict="0">
                <anchor moveWithCells="1">
                  <from>
                    <xdr:col>1</xdr:col>
                    <xdr:colOff>165100</xdr:colOff>
                    <xdr:row>60</xdr:row>
                    <xdr:rowOff>0</xdr:rowOff>
                  </from>
                  <to>
                    <xdr:col>1</xdr:col>
                    <xdr:colOff>558800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2" r:id="rId51" name="Check Box 7522">
              <controlPr defaultSize="0" autoFill="0" autoLine="0" autoPict="0">
                <anchor moveWithCells="1">
                  <from>
                    <xdr:col>1</xdr:col>
                    <xdr:colOff>165100</xdr:colOff>
                    <xdr:row>53</xdr:row>
                    <xdr:rowOff>0</xdr:rowOff>
                  </from>
                  <to>
                    <xdr:col>1</xdr:col>
                    <xdr:colOff>558800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4"/>
  <sheetViews>
    <sheetView workbookViewId="0">
      <selection activeCell="J14" sqref="J14"/>
    </sheetView>
  </sheetViews>
  <sheetFormatPr baseColWidth="10" defaultRowHeight="16"/>
  <cols>
    <col min="1" max="1" width="63.1640625" customWidth="1"/>
    <col min="3" max="3" width="14.83203125" customWidth="1"/>
    <col min="4" max="4" width="11.1640625" customWidth="1"/>
    <col min="5" max="5" width="11.5" bestFit="1" customWidth="1"/>
    <col min="6" max="9" width="11.1640625" customWidth="1"/>
  </cols>
  <sheetData>
    <row r="1" spans="1:7" ht="19">
      <c r="A1" s="15" t="s">
        <v>68</v>
      </c>
    </row>
    <row r="2" spans="1:7" ht="19">
      <c r="A2" s="16" t="s">
        <v>69</v>
      </c>
      <c r="B2" s="16" t="s">
        <v>70</v>
      </c>
      <c r="C2" s="16" t="s">
        <v>71</v>
      </c>
      <c r="D2" s="17" t="s">
        <v>166</v>
      </c>
      <c r="E2" s="16" t="s">
        <v>165</v>
      </c>
      <c r="F2" s="16" t="s">
        <v>164</v>
      </c>
    </row>
    <row r="3" spans="1:7" ht="19">
      <c r="A3" s="18" t="s">
        <v>4</v>
      </c>
      <c r="B3" s="19" t="s">
        <v>12</v>
      </c>
      <c r="C3" s="19">
        <v>10.4</v>
      </c>
      <c r="D3" s="19">
        <f>IF('Pricing Worksheet'!C12,C3," ")</f>
        <v>10.4</v>
      </c>
      <c r="E3" s="62">
        <v>-4</v>
      </c>
      <c r="F3" s="64">
        <f>E3/C3</f>
        <v>-0.38461538461538458</v>
      </c>
    </row>
    <row r="4" spans="1:7" ht="19">
      <c r="A4" s="18" t="s">
        <v>201</v>
      </c>
      <c r="B4" s="19" t="s">
        <v>13</v>
      </c>
      <c r="C4" s="19">
        <v>22.4</v>
      </c>
      <c r="D4" s="19">
        <f>IF('Pricing Worksheet'!C13,C4," ")</f>
        <v>22.4</v>
      </c>
      <c r="E4" s="62">
        <v>18</v>
      </c>
      <c r="F4" s="64">
        <f t="shared" ref="F4:F30" si="0">E4/C4</f>
        <v>0.8035714285714286</v>
      </c>
    </row>
    <row r="5" spans="1:7" ht="19">
      <c r="A5" s="18" t="s">
        <v>33</v>
      </c>
      <c r="B5" s="19" t="s">
        <v>14</v>
      </c>
      <c r="C5" s="19">
        <v>22.8</v>
      </c>
      <c r="D5" s="19">
        <f>IF('Pricing Worksheet'!C14,C5," ")</f>
        <v>22.8</v>
      </c>
      <c r="E5" s="62">
        <v>-2</v>
      </c>
      <c r="F5" s="64">
        <f t="shared" si="0"/>
        <v>-8.771929824561403E-2</v>
      </c>
    </row>
    <row r="6" spans="1:7" ht="19">
      <c r="A6" s="18" t="s">
        <v>32</v>
      </c>
      <c r="B6" s="19" t="s">
        <v>18</v>
      </c>
      <c r="C6" s="19">
        <v>10.5</v>
      </c>
      <c r="D6" s="19">
        <f>IF('Pricing Worksheet'!C15,C6," ")</f>
        <v>10.5</v>
      </c>
      <c r="E6" s="62">
        <v>-1</v>
      </c>
      <c r="F6" s="64">
        <f t="shared" si="0"/>
        <v>-9.5238095238095233E-2</v>
      </c>
    </row>
    <row r="7" spans="1:7" ht="19">
      <c r="A7" s="18" t="s">
        <v>96</v>
      </c>
      <c r="B7" s="19" t="s">
        <v>15</v>
      </c>
      <c r="C7" s="19">
        <v>74.8</v>
      </c>
      <c r="D7" s="19" t="str">
        <f>IF('Pricing Worksheet'!C16,C7," ")</f>
        <v xml:space="preserve"> </v>
      </c>
      <c r="E7" s="62">
        <v>-11</v>
      </c>
      <c r="F7" s="64">
        <f t="shared" si="0"/>
        <v>-0.14705882352941177</v>
      </c>
    </row>
    <row r="8" spans="1:7" ht="19">
      <c r="A8" s="18" t="s">
        <v>97</v>
      </c>
      <c r="B8" s="19" t="s">
        <v>16</v>
      </c>
      <c r="C8" s="19">
        <v>63.2</v>
      </c>
      <c r="D8" s="19">
        <f>IF('Pricing Worksheet'!C17,C8," ")</f>
        <v>63.2</v>
      </c>
      <c r="E8" s="62">
        <v>-11</v>
      </c>
      <c r="F8" s="64">
        <f t="shared" si="0"/>
        <v>-0.17405063291139239</v>
      </c>
    </row>
    <row r="9" spans="1:7" ht="19">
      <c r="A9" s="18" t="s">
        <v>59</v>
      </c>
      <c r="B9" s="16" t="s">
        <v>39</v>
      </c>
      <c r="C9" s="19">
        <v>40.4</v>
      </c>
      <c r="D9" s="19">
        <f>IF('Pricing Worksheet'!C18,C9," ")</f>
        <v>40.4</v>
      </c>
      <c r="E9" s="62">
        <v>-15</v>
      </c>
      <c r="F9" s="64">
        <f t="shared" si="0"/>
        <v>-0.37128712871287128</v>
      </c>
      <c r="G9" t="s">
        <v>168</v>
      </c>
    </row>
    <row r="10" spans="1:7" ht="19">
      <c r="A10" s="18" t="s">
        <v>63</v>
      </c>
      <c r="B10" s="16" t="s">
        <v>19</v>
      </c>
      <c r="C10" s="19">
        <v>1.6</v>
      </c>
      <c r="D10" s="19">
        <f>IF('Pricing Worksheet'!C19,C10," ")</f>
        <v>1.6</v>
      </c>
      <c r="E10" s="62">
        <v>-0.6</v>
      </c>
      <c r="F10" s="64">
        <f t="shared" si="0"/>
        <v>-0.37499999999999994</v>
      </c>
    </row>
    <row r="11" spans="1:7" ht="19">
      <c r="A11" s="18" t="s">
        <v>34</v>
      </c>
      <c r="B11" s="16" t="s">
        <v>17</v>
      </c>
      <c r="C11" s="19">
        <v>0.4</v>
      </c>
      <c r="D11" s="19">
        <f>IF('Pricing Worksheet'!C20,C11," ")</f>
        <v>0.4</v>
      </c>
      <c r="E11" s="62"/>
      <c r="F11" s="64">
        <f t="shared" si="0"/>
        <v>0</v>
      </c>
    </row>
    <row r="12" spans="1:7" ht="19">
      <c r="A12" s="18" t="s">
        <v>95</v>
      </c>
      <c r="B12" s="16" t="s">
        <v>94</v>
      </c>
      <c r="C12" s="19">
        <v>0.8</v>
      </c>
      <c r="D12" s="19">
        <f>IF('Pricing Worksheet'!C21,C12," ")</f>
        <v>0.8</v>
      </c>
      <c r="E12" s="62">
        <v>-0.3</v>
      </c>
      <c r="F12" s="64">
        <f t="shared" si="0"/>
        <v>-0.37499999999999994</v>
      </c>
    </row>
    <row r="13" spans="1:7" ht="19">
      <c r="A13" s="18" t="s">
        <v>57</v>
      </c>
      <c r="B13" s="16" t="s">
        <v>27</v>
      </c>
      <c r="C13" s="19">
        <v>2</v>
      </c>
      <c r="D13" s="19">
        <f>IF('Pricing Worksheet'!C25,C13," ")</f>
        <v>2</v>
      </c>
      <c r="E13" s="62">
        <v>1</v>
      </c>
      <c r="F13" s="64">
        <f t="shared" si="0"/>
        <v>0.5</v>
      </c>
    </row>
    <row r="14" spans="1:7" ht="19">
      <c r="A14" s="18" t="s">
        <v>58</v>
      </c>
      <c r="B14" s="16" t="s">
        <v>28</v>
      </c>
      <c r="C14" s="19">
        <v>1</v>
      </c>
      <c r="D14" s="19">
        <f>IF('Pricing Worksheet'!C26,C14," ")</f>
        <v>1</v>
      </c>
      <c r="E14" s="62"/>
      <c r="F14" s="64">
        <f t="shared" si="0"/>
        <v>0</v>
      </c>
    </row>
    <row r="15" spans="1:7" ht="19">
      <c r="A15" s="18" t="s">
        <v>50</v>
      </c>
      <c r="B15" s="16" t="s">
        <v>49</v>
      </c>
      <c r="C15" s="19">
        <v>0.8</v>
      </c>
      <c r="D15" s="19">
        <f>IF('Pricing Worksheet'!C27,C15," ")</f>
        <v>0.8</v>
      </c>
      <c r="E15" s="62"/>
      <c r="F15" s="64">
        <f t="shared" si="0"/>
        <v>0</v>
      </c>
    </row>
    <row r="16" spans="1:7" ht="19">
      <c r="A16" s="18" t="s">
        <v>72</v>
      </c>
      <c r="B16" s="16" t="s">
        <v>29</v>
      </c>
      <c r="C16" s="19">
        <v>7.6</v>
      </c>
      <c r="D16" s="19">
        <f>IF('Pricing Worksheet'!C28,C16," ")</f>
        <v>7.6</v>
      </c>
      <c r="E16" s="62">
        <v>5</v>
      </c>
      <c r="F16" s="64">
        <f t="shared" si="0"/>
        <v>0.65789473684210531</v>
      </c>
      <c r="G16" t="s">
        <v>170</v>
      </c>
    </row>
    <row r="17" spans="1:7" ht="19">
      <c r="A17" s="18" t="s">
        <v>184</v>
      </c>
      <c r="B17" s="16" t="s">
        <v>142</v>
      </c>
      <c r="C17" s="19">
        <v>11.5</v>
      </c>
      <c r="D17" s="19">
        <f>IF('Pricing Worksheet'!C30,C17," ")</f>
        <v>11.5</v>
      </c>
      <c r="E17" s="62">
        <v>7</v>
      </c>
      <c r="F17" s="64">
        <f t="shared" si="0"/>
        <v>0.60869565217391308</v>
      </c>
    </row>
    <row r="18" spans="1:7" ht="19">
      <c r="A18" s="18" t="s">
        <v>227</v>
      </c>
      <c r="B18" s="16" t="s">
        <v>189</v>
      </c>
      <c r="C18" s="19">
        <v>3.8</v>
      </c>
      <c r="D18" s="19">
        <f>IF('Pricing Worksheet'!C32,C18," ")</f>
        <v>3.8</v>
      </c>
      <c r="E18" s="62"/>
      <c r="F18" s="64">
        <v>0</v>
      </c>
    </row>
    <row r="19" spans="1:7" ht="19">
      <c r="A19" s="18" t="s">
        <v>55</v>
      </c>
      <c r="B19" s="16" t="s">
        <v>20</v>
      </c>
      <c r="C19" s="19">
        <v>41.8</v>
      </c>
      <c r="D19" s="19">
        <f>IF('Pricing Worksheet'!C35,C19," ")</f>
        <v>41.8</v>
      </c>
      <c r="E19" s="62">
        <v>-7</v>
      </c>
      <c r="F19" s="64">
        <f t="shared" si="0"/>
        <v>-0.1674641148325359</v>
      </c>
      <c r="G19" t="s">
        <v>169</v>
      </c>
    </row>
    <row r="20" spans="1:7" ht="19">
      <c r="A20" s="18" t="s">
        <v>42</v>
      </c>
      <c r="B20" s="16" t="s">
        <v>21</v>
      </c>
      <c r="C20" s="19">
        <v>14.4</v>
      </c>
      <c r="D20" s="19">
        <f>IF('Pricing Worksheet'!C36,C20," ")</f>
        <v>14.4</v>
      </c>
      <c r="E20" s="62">
        <v>-2</v>
      </c>
      <c r="F20" s="64">
        <f t="shared" si="0"/>
        <v>-0.1388888888888889</v>
      </c>
    </row>
    <row r="21" spans="1:7" ht="19">
      <c r="A21" s="18" t="s">
        <v>61</v>
      </c>
      <c r="B21" s="16" t="s">
        <v>60</v>
      </c>
      <c r="C21" s="20">
        <v>-107</v>
      </c>
      <c r="D21" s="19">
        <f>IF('Pricing Worksheet'!C39,C21," ")</f>
        <v>-107</v>
      </c>
      <c r="E21" s="62">
        <v>-28</v>
      </c>
      <c r="F21" s="64">
        <f t="shared" si="0"/>
        <v>0.26168224299065418</v>
      </c>
    </row>
    <row r="22" spans="1:7" ht="19">
      <c r="A22" s="18" t="s">
        <v>7</v>
      </c>
      <c r="B22" s="16" t="s">
        <v>23</v>
      </c>
      <c r="C22" s="19">
        <v>42.4</v>
      </c>
      <c r="D22" s="19">
        <f>IF('Pricing Worksheet'!C40,C22," ")</f>
        <v>42.4</v>
      </c>
      <c r="E22" s="62"/>
      <c r="F22" s="64">
        <f t="shared" si="0"/>
        <v>0</v>
      </c>
    </row>
    <row r="23" spans="1:7" ht="19">
      <c r="A23" s="18" t="s">
        <v>120</v>
      </c>
      <c r="B23" s="16" t="s">
        <v>119</v>
      </c>
      <c r="C23" s="42">
        <v>2</v>
      </c>
      <c r="D23" s="19">
        <f>IF('Pricing Worksheet'!C41,C23," ")</f>
        <v>2</v>
      </c>
      <c r="E23" s="62">
        <v>2</v>
      </c>
      <c r="F23" s="64">
        <f t="shared" si="0"/>
        <v>1</v>
      </c>
    </row>
    <row r="24" spans="1:7" ht="19">
      <c r="A24" s="18" t="s">
        <v>35</v>
      </c>
      <c r="B24" s="16" t="s">
        <v>24</v>
      </c>
      <c r="C24" s="19">
        <v>1</v>
      </c>
      <c r="D24" s="19">
        <f>IF('Pricing Worksheet'!C42,C24," ")</f>
        <v>1</v>
      </c>
      <c r="E24" s="62"/>
      <c r="F24" s="64">
        <f t="shared" si="0"/>
        <v>0</v>
      </c>
    </row>
    <row r="25" spans="1:7" ht="19">
      <c r="A25" s="18" t="s">
        <v>66</v>
      </c>
      <c r="B25" s="16" t="s">
        <v>65</v>
      </c>
      <c r="C25" s="20">
        <v>-35</v>
      </c>
      <c r="D25" s="19">
        <f>IF('Pricing Worksheet'!C43,C25," ")</f>
        <v>-35</v>
      </c>
      <c r="E25" s="63"/>
      <c r="F25" s="64">
        <f t="shared" si="0"/>
        <v>0</v>
      </c>
    </row>
    <row r="26" spans="1:7" ht="19">
      <c r="A26" s="18" t="s">
        <v>130</v>
      </c>
      <c r="B26" s="16" t="s">
        <v>129</v>
      </c>
      <c r="C26" s="20">
        <v>24.2</v>
      </c>
      <c r="D26" s="19" t="str">
        <f>IF('Pricing Worksheet'!C44,C26," ")</f>
        <v xml:space="preserve"> </v>
      </c>
      <c r="E26" s="63"/>
      <c r="F26" s="64">
        <f t="shared" si="0"/>
        <v>0</v>
      </c>
    </row>
    <row r="27" spans="1:7" ht="19">
      <c r="A27" s="18" t="s">
        <v>48</v>
      </c>
      <c r="B27" s="16" t="s">
        <v>25</v>
      </c>
      <c r="C27" s="19">
        <v>6.4</v>
      </c>
      <c r="D27" s="19" t="str">
        <f>IF('Pricing Worksheet'!C45,C27," ")</f>
        <v xml:space="preserve"> </v>
      </c>
      <c r="E27" s="62">
        <v>2</v>
      </c>
      <c r="F27" s="64">
        <f t="shared" si="0"/>
        <v>0.3125</v>
      </c>
    </row>
    <row r="28" spans="1:7" ht="19">
      <c r="A28" s="18" t="s">
        <v>185</v>
      </c>
      <c r="B28" s="16" t="s">
        <v>183</v>
      </c>
      <c r="C28" s="19">
        <v>2.6</v>
      </c>
      <c r="D28" s="19">
        <f>IF('Pricing Worksheet'!C46,C28," ")</f>
        <v>2.6</v>
      </c>
      <c r="E28" s="62"/>
      <c r="F28" s="64">
        <v>0</v>
      </c>
    </row>
    <row r="29" spans="1:7" ht="19">
      <c r="A29" s="18" t="s">
        <v>93</v>
      </c>
      <c r="B29" s="16" t="s">
        <v>92</v>
      </c>
      <c r="C29" s="19">
        <v>7</v>
      </c>
      <c r="D29" s="19" t="str">
        <f>IF('Pricing Worksheet'!C47,C29," ")</f>
        <v xml:space="preserve"> </v>
      </c>
      <c r="E29" s="62"/>
      <c r="F29" s="64">
        <f t="shared" si="0"/>
        <v>0</v>
      </c>
    </row>
    <row r="30" spans="1:7" ht="19">
      <c r="A30" s="18" t="s">
        <v>1</v>
      </c>
      <c r="B30" s="16" t="s">
        <v>36</v>
      </c>
      <c r="C30" s="19">
        <v>20</v>
      </c>
      <c r="D30" s="19">
        <f>IF('Pricing Worksheet'!C48,C30," ")</f>
        <v>20</v>
      </c>
      <c r="E30" s="62">
        <v>14</v>
      </c>
      <c r="F30" s="64">
        <f t="shared" si="0"/>
        <v>0.7</v>
      </c>
      <c r="G30" s="65" t="s">
        <v>171</v>
      </c>
    </row>
    <row r="31" spans="1:7" ht="19">
      <c r="A31" s="18" t="s">
        <v>44</v>
      </c>
      <c r="B31" s="16" t="s">
        <v>37</v>
      </c>
      <c r="C31" s="19">
        <v>33</v>
      </c>
      <c r="D31" s="19" t="str">
        <f>IF('Pricing Worksheet'!C49,C31," ")</f>
        <v xml:space="preserve"> </v>
      </c>
      <c r="E31" s="62">
        <v>25</v>
      </c>
      <c r="F31" s="64">
        <f t="shared" ref="F31" si="1">E31/C31</f>
        <v>0.75757575757575757</v>
      </c>
      <c r="G31" s="65"/>
    </row>
    <row r="32" spans="1:7" ht="19">
      <c r="A32" s="18" t="s">
        <v>221</v>
      </c>
      <c r="B32" s="16" t="s">
        <v>192</v>
      </c>
      <c r="C32" s="19">
        <v>20</v>
      </c>
      <c r="D32" s="19">
        <f>IF('Pricing Worksheet'!C50,C32," ")</f>
        <v>20</v>
      </c>
      <c r="E32" s="62">
        <f>F32*C32</f>
        <v>6.2</v>
      </c>
      <c r="F32" s="64">
        <v>0.31</v>
      </c>
      <c r="G32" s="65"/>
    </row>
    <row r="33" spans="1:6" ht="19">
      <c r="A33" s="18" t="s">
        <v>226</v>
      </c>
      <c r="B33" s="16" t="s">
        <v>193</v>
      </c>
      <c r="C33" s="19">
        <v>5.4</v>
      </c>
      <c r="D33" s="19">
        <f>IF('Pricing Worksheet'!C51,C33," ")</f>
        <v>5.4</v>
      </c>
      <c r="E33" s="62">
        <f>F33*C33</f>
        <v>0.54</v>
      </c>
      <c r="F33" s="64">
        <v>0.1</v>
      </c>
    </row>
    <row r="34" spans="1:6">
      <c r="C34" s="21" t="s">
        <v>73</v>
      </c>
      <c r="D34" s="21">
        <f>SUM(D3:D33)</f>
        <v>206.80000000000007</v>
      </c>
      <c r="E34" s="21">
        <f>SUM(E3:E33)</f>
        <v>-1.1600000000000055</v>
      </c>
    </row>
    <row r="35" spans="1:6">
      <c r="C35" s="21" t="s">
        <v>74</v>
      </c>
      <c r="D35" s="22">
        <v>1420</v>
      </c>
      <c r="E35" s="22">
        <v>190</v>
      </c>
    </row>
    <row r="36" spans="1:6">
      <c r="C36" s="21" t="s">
        <v>75</v>
      </c>
      <c r="D36" s="21">
        <f>D34+D35</f>
        <v>1626.8000000000002</v>
      </c>
      <c r="E36" s="21">
        <f>E35+E34</f>
        <v>188.84</v>
      </c>
    </row>
    <row r="38" spans="1:6">
      <c r="A38" s="24" t="s">
        <v>91</v>
      </c>
      <c r="C38" s="24" t="s">
        <v>90</v>
      </c>
    </row>
    <row r="39" spans="1:6">
      <c r="A39" t="s">
        <v>76</v>
      </c>
      <c r="C39">
        <v>3.2</v>
      </c>
    </row>
    <row r="40" spans="1:6">
      <c r="A40" t="s">
        <v>77</v>
      </c>
      <c r="C40">
        <v>3.2</v>
      </c>
    </row>
    <row r="41" spans="1:6">
      <c r="A41" t="s">
        <v>78</v>
      </c>
      <c r="C41">
        <v>0.1</v>
      </c>
    </row>
    <row r="42" spans="1:6">
      <c r="A42" t="s">
        <v>79</v>
      </c>
      <c r="C42">
        <v>0.6</v>
      </c>
    </row>
    <row r="43" spans="1:6">
      <c r="A43" t="s">
        <v>80</v>
      </c>
      <c r="C43">
        <v>0.2</v>
      </c>
    </row>
    <row r="44" spans="1:6">
      <c r="A44" t="s">
        <v>81</v>
      </c>
      <c r="C44">
        <v>2</v>
      </c>
    </row>
    <row r="46" spans="1:6" hidden="1">
      <c r="A46" t="s">
        <v>82</v>
      </c>
      <c r="C46">
        <v>106</v>
      </c>
    </row>
    <row r="47" spans="1:6" hidden="1">
      <c r="A47" t="s">
        <v>83</v>
      </c>
      <c r="C47">
        <v>77</v>
      </c>
    </row>
    <row r="48" spans="1:6" hidden="1">
      <c r="A48" t="s">
        <v>84</v>
      </c>
      <c r="C48">
        <v>198</v>
      </c>
    </row>
    <row r="49" spans="1:3" hidden="1">
      <c r="A49" t="s">
        <v>85</v>
      </c>
      <c r="C49">
        <v>112</v>
      </c>
    </row>
    <row r="50" spans="1:3" hidden="1"/>
    <row r="51" spans="1:3">
      <c r="A51" t="s">
        <v>86</v>
      </c>
      <c r="C51">
        <f>86+35</f>
        <v>121</v>
      </c>
    </row>
    <row r="53" spans="1:3">
      <c r="A53" t="s">
        <v>211</v>
      </c>
      <c r="C53">
        <v>67</v>
      </c>
    </row>
    <row r="54" spans="1:3">
      <c r="A54" t="s">
        <v>212</v>
      </c>
      <c r="C54">
        <v>20</v>
      </c>
    </row>
  </sheetData>
  <sheetProtection sheet="1" objects="1" scenarios="1"/>
  <pageMargins left="0.7" right="0.7" top="0.75" bottom="0.75" header="0.3" footer="0.3"/>
  <pageSetup scale="67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D17"/>
  <sheetViews>
    <sheetView showGridLines="0" workbookViewId="0">
      <selection activeCell="B2" sqref="B2"/>
    </sheetView>
  </sheetViews>
  <sheetFormatPr baseColWidth="10" defaultColWidth="8.83203125" defaultRowHeight="16"/>
  <cols>
    <col min="1" max="1" width="3" customWidth="1"/>
    <col min="2" max="2" width="196.6640625" customWidth="1"/>
  </cols>
  <sheetData>
    <row r="1" spans="1:4" ht="20">
      <c r="B1" s="108"/>
      <c r="C1" s="108"/>
      <c r="D1" s="108"/>
    </row>
    <row r="2" spans="1:4" ht="28" customHeight="1">
      <c r="B2" s="110" t="s">
        <v>231</v>
      </c>
      <c r="C2" s="108"/>
      <c r="D2" s="108"/>
    </row>
    <row r="3" spans="1:4" ht="20">
      <c r="B3" s="108"/>
      <c r="C3" s="108"/>
      <c r="D3" s="108"/>
    </row>
    <row r="4" spans="1:4" ht="20" customHeight="1">
      <c r="B4" s="109" t="s">
        <v>232</v>
      </c>
      <c r="C4" s="108"/>
      <c r="D4" s="108"/>
    </row>
    <row r="5" spans="1:4" ht="25" customHeight="1">
      <c r="B5" s="111" t="s">
        <v>239</v>
      </c>
      <c r="C5" s="108"/>
      <c r="D5" s="108"/>
    </row>
    <row r="6" spans="1:4" ht="20">
      <c r="B6" s="108"/>
      <c r="C6" s="108"/>
      <c r="D6" s="108"/>
    </row>
    <row r="7" spans="1:4" ht="20" customHeight="1">
      <c r="B7" s="109" t="s">
        <v>233</v>
      </c>
      <c r="C7" s="108"/>
      <c r="D7" s="108"/>
    </row>
    <row r="8" spans="1:4" ht="22" customHeight="1">
      <c r="B8" s="111" t="s">
        <v>234</v>
      </c>
      <c r="C8" s="108"/>
      <c r="D8" s="108"/>
    </row>
    <row r="9" spans="1:4" ht="20">
      <c r="B9" s="108"/>
      <c r="C9" s="108"/>
      <c r="D9" s="108"/>
    </row>
    <row r="10" spans="1:4" ht="20" customHeight="1">
      <c r="B10" s="109" t="s">
        <v>235</v>
      </c>
      <c r="C10" s="108"/>
      <c r="D10" s="108"/>
    </row>
    <row r="11" spans="1:4" s="199" customFormat="1" ht="27" customHeight="1">
      <c r="A11" s="199" t="s">
        <v>240</v>
      </c>
    </row>
    <row r="12" spans="1:4" s="111" customFormat="1" ht="27" customHeight="1">
      <c r="B12" s="111" t="s">
        <v>241</v>
      </c>
    </row>
    <row r="13" spans="1:4" ht="20">
      <c r="B13" s="108"/>
      <c r="C13" s="108"/>
      <c r="D13" s="108"/>
    </row>
    <row r="14" spans="1:4" ht="20" customHeight="1">
      <c r="B14" s="109" t="s">
        <v>236</v>
      </c>
      <c r="C14" s="108"/>
      <c r="D14" s="108"/>
    </row>
    <row r="15" spans="1:4" ht="30" customHeight="1">
      <c r="B15" s="111" t="s">
        <v>237</v>
      </c>
      <c r="C15" s="108"/>
      <c r="D15" s="108"/>
    </row>
    <row r="16" spans="1:4" ht="20">
      <c r="B16" s="108"/>
      <c r="C16" s="108"/>
      <c r="D16" s="108"/>
    </row>
    <row r="17" spans="2:4" ht="20">
      <c r="B17" s="112" t="s">
        <v>238</v>
      </c>
      <c r="C17" s="108"/>
      <c r="D17" s="108"/>
    </row>
  </sheetData>
  <mergeCells count="1">
    <mergeCell ref="A11:XF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Worksheet</vt:lpstr>
      <vt:lpstr>Weight Calc</vt:lpstr>
      <vt:lpstr>How to Use</vt:lpstr>
      <vt:lpstr>'Pricing Worksheet'!Print_Area</vt:lpstr>
      <vt:lpstr>'Weight Calc'!Print_Area</vt:lpstr>
    </vt:vector>
  </TitlesOfParts>
  <Company>Fielding Nair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Vistabule Pricing Worksheet</dc:title>
  <dc:creator>Bert Taylor</dc:creator>
  <cp:keywords/>
  <cp:lastModifiedBy>lily taylor</cp:lastModifiedBy>
  <cp:lastPrinted>2026-05-05T13:59:34Z</cp:lastPrinted>
  <dcterms:created xsi:type="dcterms:W3CDTF">2013-05-30T20:58:06Z</dcterms:created>
  <dcterms:modified xsi:type="dcterms:W3CDTF">2026-07-08T18:54:21Z</dcterms:modified>
</cp:coreProperties>
</file>